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19"/>
  </bookViews>
  <sheets>
    <sheet name="南京市鼓楼区残疾人两项补贴发放统计表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<sst xmlns="http://schemas.openxmlformats.org/spreadsheetml/2006/main" count="54" uniqueCount="37">
  <si>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r>
      <rPr>
        <b/>
        <sz val="15"/>
        <rFont val="Times New Roman"/>
        <charset val="134"/>
      </rPr>
      <t xml:space="preserve"> </t>
    </r>
    <r>
      <rPr>
        <b/>
        <sz val="15"/>
        <rFont val="宋体"/>
        <charset val="134"/>
      </rPr>
      <t>鼓楼区残疾人两项补贴统计表（</t>
    </r>
    <r>
      <rPr>
        <b/>
        <sz val="15"/>
        <rFont val="Times New Roman"/>
        <charset val="134"/>
      </rPr>
      <t>2025</t>
    </r>
    <r>
      <rPr>
        <b/>
        <sz val="15"/>
        <rFont val="宋体"/>
        <charset val="134"/>
      </rPr>
      <t>年</t>
    </r>
    <r>
      <rPr>
        <b/>
        <sz val="15"/>
        <rFont val="Times New Roman"/>
        <charset val="134"/>
      </rPr>
      <t>12</t>
    </r>
    <r>
      <rPr>
        <b/>
        <sz val="15"/>
        <rFont val="宋体"/>
        <charset val="134"/>
      </rPr>
      <t>月）</t>
    </r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</si>
  <si>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</si>
  <si>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发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单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位</t>
    </r>
  </si>
  <si>
    <r>
      <rPr>
        <sz val="9"/>
        <rFont val="宋体"/>
        <charset val="134"/>
      </rPr>
      <t>困难残疾人生活补贴（万元）</t>
    </r>
  </si>
  <si>
    <r>
      <rPr>
        <sz val="9"/>
        <rFont val="宋体"/>
        <charset val="134"/>
      </rPr>
      <t>重度残疾人护理（服务）补贴（万元）</t>
    </r>
  </si>
  <si>
    <r>
      <rPr>
        <sz val="9"/>
        <rFont val="宋体"/>
        <charset val="134"/>
      </rPr>
      <t>实发金额合计（万元）</t>
    </r>
  </si>
  <si>
    <r>
      <rPr>
        <sz val="9"/>
        <rFont val="宋体"/>
        <charset val="134"/>
      </rPr>
      <t>拨付金额（万元）（</t>
    </r>
    <r>
      <rPr>
        <sz val="9"/>
        <rFont val="Times New Roman"/>
        <charset val="134"/>
      </rPr>
      <t>=</t>
    </r>
    <r>
      <rPr>
        <sz val="9"/>
        <rFont val="宋体"/>
        <charset val="134"/>
      </rPr>
      <t>实发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助残服务）</t>
    </r>
  </si>
  <si>
    <r>
      <rPr>
        <sz val="9"/>
        <rFont val="宋体"/>
        <charset val="134"/>
      </rPr>
      <t>低保内</t>
    </r>
  </si>
  <si>
    <r>
      <rPr>
        <sz val="9"/>
        <rFont val="宋体"/>
        <charset val="134"/>
      </rPr>
      <t>低保外</t>
    </r>
  </si>
  <si>
    <r>
      <rPr>
        <sz val="9"/>
        <rFont val="宋体"/>
        <charset val="134"/>
      </rPr>
      <t>合计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</si>
  <si>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140</t>
    </r>
    <r>
      <rPr>
        <sz val="9"/>
        <rFont val="宋体"/>
        <charset val="134"/>
      </rPr>
      <t>元）</t>
    </r>
  </si>
  <si>
    <r>
      <rPr>
        <sz val="9"/>
        <rFont val="宋体"/>
        <charset val="134"/>
      </rPr>
      <t>低保（边缘）内重残</t>
    </r>
    <r>
      <rPr>
        <sz val="9"/>
        <rFont val="Times New Roman"/>
        <charset val="134"/>
      </rPr>
      <t xml:space="preserve">
(400</t>
    </r>
    <r>
      <rPr>
        <sz val="9"/>
        <rFont val="宋体"/>
        <charset val="134"/>
      </rPr>
      <t>元服务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</si>
  <si>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</si>
  <si>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级精、智残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</si>
  <si>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非重残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25%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</si>
  <si>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100%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</si>
  <si>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特殊困难残疾人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60%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</si>
  <si>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无业无收入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级精神、智力残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</si>
  <si>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人数</t>
    </r>
  </si>
  <si>
    <r>
      <rPr>
        <sz val="9"/>
        <rFont val="宋体"/>
        <charset val="134"/>
      </rPr>
      <t>补贴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金额</t>
    </r>
  </si>
  <si>
    <r>
      <rPr>
        <sz val="9"/>
        <rFont val="宋体"/>
        <charset val="134"/>
      </rPr>
      <t>金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额</t>
    </r>
  </si>
  <si>
    <t>湖南路</t>
  </si>
  <si>
    <r>
      <rPr>
        <sz val="9"/>
        <color theme="1"/>
        <rFont val="宋体"/>
        <charset val="134"/>
      </rPr>
      <t>宁海路</t>
    </r>
  </si>
  <si>
    <r>
      <rPr>
        <sz val="9"/>
        <color theme="1"/>
        <rFont val="宋体"/>
        <charset val="134"/>
      </rPr>
      <t>中央门</t>
    </r>
  </si>
  <si>
    <r>
      <rPr>
        <sz val="9"/>
        <rFont val="宋体"/>
        <charset val="134"/>
      </rPr>
      <t>挹江门</t>
    </r>
  </si>
  <si>
    <r>
      <rPr>
        <sz val="9"/>
        <color theme="1"/>
        <rFont val="宋体"/>
        <charset val="134"/>
      </rPr>
      <t>华侨路</t>
    </r>
  </si>
  <si>
    <r>
      <rPr>
        <sz val="9"/>
        <color theme="1"/>
        <rFont val="宋体"/>
        <charset val="134"/>
      </rPr>
      <t>江东</t>
    </r>
  </si>
  <si>
    <r>
      <rPr>
        <sz val="9"/>
        <color theme="1"/>
        <rFont val="宋体"/>
        <charset val="134"/>
      </rPr>
      <t>凤凰</t>
    </r>
  </si>
  <si>
    <r>
      <rPr>
        <sz val="9"/>
        <color theme="1"/>
        <rFont val="宋体"/>
        <charset val="134"/>
      </rPr>
      <t>热河南路</t>
    </r>
  </si>
  <si>
    <r>
      <rPr>
        <sz val="9"/>
        <color theme="1"/>
        <rFont val="宋体"/>
        <charset val="134"/>
      </rPr>
      <t>下关</t>
    </r>
  </si>
  <si>
    <r>
      <rPr>
        <sz val="9"/>
        <color theme="1"/>
        <rFont val="宋体"/>
        <charset val="134"/>
      </rPr>
      <t>建宁路</t>
    </r>
  </si>
  <si>
    <r>
      <rPr>
        <sz val="9"/>
        <color theme="1"/>
        <rFont val="宋体"/>
        <charset val="134"/>
      </rPr>
      <t>小市</t>
    </r>
  </si>
  <si>
    <r>
      <rPr>
        <sz val="9"/>
        <color theme="1"/>
        <rFont val="宋体"/>
        <charset val="134"/>
      </rPr>
      <t>宝塔桥</t>
    </r>
  </si>
  <si>
    <r>
      <rPr>
        <sz val="9"/>
        <rFont val="宋体"/>
        <charset val="134"/>
      </rPr>
      <t>幕府山</t>
    </r>
  </si>
  <si>
    <t>合计</t>
  </si>
  <si>
    <r>
      <rPr>
        <sz val="9"/>
        <rFont val="宋体"/>
        <charset val="134"/>
      </rPr>
      <t>备注</t>
    </r>
  </si>
  <si>
    <t>一、鼓楼区12月补发：1、生活补贴：低内25%，1人278.75元；低外100%，4人4014元；低外40%，10人4906元。合计9198.75元。2、护理补贴：35人4900元。二、助残校正11人，130-11=119，实际为4.76万元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</si>
</sst>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_);[Red]\(0.000000\)"/>
    <numFmt numFmtId="178" formatCode="0.0000_);[Red]\(0.0000\)"/>
    <numFmt numFmtId="179" formatCode="0.0000;[Red]0.0000"/>
    <numFmt numFmtId="180" formatCode="0.0000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5"/>
      <name val="Times New Roman"/>
      <charset val="134"/>
    </font>
    <font>
      <b/>
      <sz val="15"/>
      <color rgb="FFFF000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0"/>
    </font>
    <font>
      <b/>
      <sz val="9"/>
      <name val="Times New Roman"/>
      <charset val="0"/>
    </font>
    <font>
      <sz val="9"/>
      <color theme="1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rgb="FFFF0000"/>
      <name val="Times New Roman"/>
      <charset val="0"/>
    </font>
    <font>
      <sz val="9"/>
      <color rgb="FFFF0000"/>
      <name val="Times New Roman"/>
      <charset val="134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/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3" fontId="36" fillId="0" borderId="0" applyFont="0" applyFill="0" applyBorder="0" applyAlignment="0" applyProtection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/>
    <xf numFmtId="0" fontId="36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 applyBorder="0"/>
    <xf numFmtId="0" fontId="36" fillId="0" borderId="0"/>
    <xf numFmtId="0" fontId="35" fillId="0" borderId="0" applyBorder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478" applyNumberFormat="1" applyFont="1" applyFill="1" applyBorder="1" applyAlignment="1">
      <alignment horizontal="center" vertical="center"/>
    </xf>
    <xf numFmtId="177" fontId="8" fillId="0" borderId="1" xfId="807" applyNumberFormat="1" applyFont="1" applyFill="1" applyBorder="1" applyAlignment="1">
      <alignment horizontal="center" vertical="center"/>
    </xf>
    <xf numFmtId="178" fontId="8" fillId="0" borderId="1" xfId="807" applyNumberFormat="1" applyFont="1" applyFill="1" applyBorder="1" applyAlignment="1">
      <alignment horizontal="center" vertical="center"/>
    </xf>
    <xf numFmtId="176" fontId="9" fillId="0" borderId="1" xfId="478" applyNumberFormat="1" applyFont="1" applyFill="1" applyBorder="1" applyAlignment="1">
      <alignment horizontal="center" vertical="center"/>
    </xf>
    <xf numFmtId="177" fontId="9" fillId="0" borderId="1" xfId="478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12" fillId="0" borderId="1" xfId="478" applyNumberFormat="1" applyFont="1" applyFill="1" applyBorder="1" applyAlignment="1">
      <alignment horizontal="center" vertical="center"/>
    </xf>
    <xf numFmtId="177" fontId="12" fillId="0" borderId="1" xfId="478" applyNumberFormat="1" applyFont="1" applyFill="1" applyBorder="1" applyAlignment="1">
      <alignment horizontal="center" vertical="center"/>
    </xf>
    <xf numFmtId="178" fontId="12" fillId="0" borderId="1" xfId="807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80" fontId="14" fillId="0" borderId="1" xfId="0" applyNumberFormat="1" applyFont="1" applyFill="1" applyBorder="1" applyAlignment="1">
      <alignment horizontal="center" vertical="center"/>
    </xf>
  </cellXfs>
  <cellStyles count="1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 4 3 2" xfId="49"/>
    <cellStyle name="常规 3 2 4 2 2 3" xfId="50"/>
    <cellStyle name="常规 7 5 2 2" xfId="51"/>
    <cellStyle name="常规 3 2 5 3 3" xfId="52"/>
    <cellStyle name="常规 3 6 4 3" xfId="53"/>
    <cellStyle name="常规 3 3 6 3 2 2 3 2" xfId="54"/>
    <cellStyle name="常规 2 2 4" xfId="55"/>
    <cellStyle name="常规 5 9 2" xfId="56"/>
    <cellStyle name="常规 3 7 2 2 2" xfId="57"/>
    <cellStyle name="常规 3 2 3 2 2 2 2" xfId="58"/>
    <cellStyle name="常规 10 3" xfId="59"/>
    <cellStyle name="常规 3 2 12 3 3 2" xfId="60"/>
    <cellStyle name="常规 16 2 3" xfId="61"/>
    <cellStyle name="常规 3 3 5 4 3" xfId="62"/>
    <cellStyle name="常规 3 2 3 3 3 4" xfId="63"/>
    <cellStyle name="常规 3 2 8 5" xfId="64"/>
    <cellStyle name="常规 3 4 3" xfId="65"/>
    <cellStyle name="常规 31 2" xfId="66"/>
    <cellStyle name="常规 3 2 5 2 2 4" xfId="67"/>
    <cellStyle name="常规 7 3" xfId="68"/>
    <cellStyle name="常规 3 2 9 2 2" xfId="69"/>
    <cellStyle name="常规 12 2 3" xfId="70"/>
    <cellStyle name="常规 3 6 3" xfId="71"/>
    <cellStyle name="常规 3 2 8 3 4" xfId="72"/>
    <cellStyle name="常规 2 7 3" xfId="73"/>
    <cellStyle name="常规 3 2 7 4 4" xfId="74"/>
    <cellStyle name="常规 3 3 2 4" xfId="75"/>
    <cellStyle name="常规 6 13" xfId="76"/>
    <cellStyle name="常规 6" xfId="77"/>
    <cellStyle name="常规 3 2 6 3 3 3 2" xfId="78"/>
    <cellStyle name="常规 14 3 2" xfId="79"/>
    <cellStyle name="常规 12 2 2" xfId="80"/>
    <cellStyle name="常规 3 3 7 2 4" xfId="81"/>
    <cellStyle name="常规 6 5" xfId="82"/>
    <cellStyle name="常规 3 3 7 2" xfId="83"/>
    <cellStyle name="常规 3 2 6 3 2 2 3 2" xfId="84"/>
    <cellStyle name="常规 13 2 3 2" xfId="85"/>
    <cellStyle name="常规 2 4 3 3 2 2" xfId="86"/>
    <cellStyle name="常规 3 3 2 4 4" xfId="87"/>
    <cellStyle name="常规 3 2 12 2 2 2 2" xfId="88"/>
    <cellStyle name="常规 3 3 7 2 2" xfId="89"/>
    <cellStyle name="常规 3 2 4 2 2 3 2" xfId="90"/>
    <cellStyle name="常规 3 3 7 2 3" xfId="91"/>
    <cellStyle name="常规 12 2 4" xfId="92"/>
    <cellStyle name="常规 3 3 8 3 2 2" xfId="93"/>
    <cellStyle name="常规 3 2 12 3 2" xfId="94"/>
    <cellStyle name="常规 2 4 4 3" xfId="95"/>
    <cellStyle name="常规 5 6 3 2" xfId="96"/>
    <cellStyle name="常规 3 3 3 2 2 3" xfId="97"/>
    <cellStyle name="常规 3 2 11 3 3" xfId="98"/>
    <cellStyle name="常规 13 5" xfId="99"/>
    <cellStyle name="常规 3 2 8 2 2 2" xfId="100"/>
    <cellStyle name="常规 8 3" xfId="101"/>
    <cellStyle name="常规 3 2 9 3 2" xfId="102"/>
    <cellStyle name="常规 3 3 8 2 3" xfId="103"/>
    <cellStyle name="常规 3 5 3 2 2 2" xfId="104"/>
    <cellStyle name="常规 6 9 4" xfId="105"/>
    <cellStyle name="常规 3 2 6" xfId="106"/>
    <cellStyle name="常规 8 2" xfId="107"/>
    <cellStyle name="常规 5 10 2 2" xfId="108"/>
    <cellStyle name="常规 3 7 2 2 4" xfId="109"/>
    <cellStyle name="常规 3 2 12 3 2 2" xfId="110"/>
    <cellStyle name="常规 2 4 4 3 2" xfId="111"/>
    <cellStyle name="常规 3 3 5 4 3 2" xfId="112"/>
    <cellStyle name="常规 3 7 2 2 3" xfId="113"/>
    <cellStyle name="常规 3 2 6 3 2 2 2 2" xfId="114"/>
    <cellStyle name="常规 3 4 4 2 2" xfId="115"/>
    <cellStyle name="常规 3 2 6 2" xfId="116"/>
    <cellStyle name="常规 7 2 2 2 2" xfId="117"/>
    <cellStyle name="常规 3 2 2 3 3 2" xfId="118"/>
    <cellStyle name="常规 11 2 2" xfId="119"/>
    <cellStyle name="常规 3 2 5 3 3 2 2" xfId="120"/>
    <cellStyle name="常规 10 2 3 2" xfId="121"/>
    <cellStyle name="常规 3 3 3 3" xfId="122"/>
    <cellStyle name="常规 11 2 3" xfId="123"/>
    <cellStyle name="常规 3 2 5 4 3 2" xfId="124"/>
    <cellStyle name="常规 10 2 4" xfId="125"/>
    <cellStyle name="常规 3 2 5 3 3 3" xfId="126"/>
    <cellStyle name="常规 3 2 4 3 3 2 2" xfId="127"/>
    <cellStyle name="常规 11 2 3 2 2" xfId="128"/>
    <cellStyle name="常规 5 5 3 2" xfId="129"/>
    <cellStyle name="常规 16 2" xfId="130"/>
    <cellStyle name="常规 10" xfId="131"/>
    <cellStyle name="常规 16 2 2" xfId="132"/>
    <cellStyle name="常规 10 2" xfId="133"/>
    <cellStyle name="常规 7 7 3" xfId="134"/>
    <cellStyle name="常规 16 2 2 2" xfId="135"/>
    <cellStyle name="常规 2 7" xfId="136"/>
    <cellStyle name="常规 3 4 3 3 4" xfId="137"/>
    <cellStyle name="常规 10 2 2" xfId="138"/>
    <cellStyle name="常规 7 5 2 2 2" xfId="139"/>
    <cellStyle name="常规 10 2 3" xfId="140"/>
    <cellStyle name="常规 3 2 5 3 3 2" xfId="141"/>
    <cellStyle name="常规 2 8" xfId="142"/>
    <cellStyle name="常规 10 3 2" xfId="143"/>
    <cellStyle name="常规 10 4" xfId="144"/>
    <cellStyle name="常规 16 3" xfId="145"/>
    <cellStyle name="常规 11" xfId="146"/>
    <cellStyle name="常规 16 3 2" xfId="147"/>
    <cellStyle name="常规 11 2" xfId="148"/>
    <cellStyle name="常规 11 2 3 2" xfId="149"/>
    <cellStyle name="常规 5 5 3" xfId="150"/>
    <cellStyle name="常规 11 2 3 2 2 2" xfId="151"/>
    <cellStyle name="常规 3 2 8 3 2 2 2 2" xfId="152"/>
    <cellStyle name="常规 3 2 11 2 2 3 2" xfId="153"/>
    <cellStyle name="常规 11 2 3 2 3" xfId="154"/>
    <cellStyle name="常规 3 3 2 3 2 2 3" xfId="155"/>
    <cellStyle name="常规 11 2 3 2 3 2" xfId="156"/>
    <cellStyle name="常规 3 3 2 3 3 4" xfId="157"/>
    <cellStyle name="常规 12 2" xfId="158"/>
    <cellStyle name="常规 11 2 3 2 4" xfId="159"/>
    <cellStyle name="常规 11 2 3 3" xfId="160"/>
    <cellStyle name="常规 5 5 4" xfId="161"/>
    <cellStyle name="常规 11 2 4" xfId="162"/>
    <cellStyle name="常规 3 3 8 2 2 2" xfId="163"/>
    <cellStyle name="常规 11 3" xfId="164"/>
    <cellStyle name="常规 3 2 3 2 2 3 2" xfId="165"/>
    <cellStyle name="常规 3 3 4 3 2 2" xfId="166"/>
    <cellStyle name="常规 2 3 2 2" xfId="167"/>
    <cellStyle name="常规 16 3 3" xfId="168"/>
    <cellStyle name="常规 2 3 2 2 2" xfId="169"/>
    <cellStyle name="常规 11 3 2" xfId="170"/>
    <cellStyle name="常规 3 3 4 3 2 2 2" xfId="171"/>
    <cellStyle name="常规 2 3 2 2 2 2" xfId="172"/>
    <cellStyle name="常规 11 3 2 2" xfId="173"/>
    <cellStyle name="常规 18" xfId="174"/>
    <cellStyle name="常规 6 4 3" xfId="175"/>
    <cellStyle name="常规 3 3 4 3 2 2 2 2" xfId="176"/>
    <cellStyle name="常规 2 3 2 2 2 2 2" xfId="177"/>
    <cellStyle name="常规 11 3 2 2 2" xfId="178"/>
    <cellStyle name="常规 18 2" xfId="179"/>
    <cellStyle name="常规 19 3" xfId="180"/>
    <cellStyle name="常规 3 6 2 2 4" xfId="181"/>
    <cellStyle name="常规 11 3 2 2 2 2" xfId="182"/>
    <cellStyle name="常规 18 2 2" xfId="183"/>
    <cellStyle name="常规 11 3 2 2 3" xfId="184"/>
    <cellStyle name="常规 18 3" xfId="185"/>
    <cellStyle name="常规 11 3 2 2 3 2" xfId="186"/>
    <cellStyle name="常规 18 3 2" xfId="187"/>
    <cellStyle name="常规 11 3 2 2 4" xfId="188"/>
    <cellStyle name="常规 18 4" xfId="189"/>
    <cellStyle name="常规 2 3 2 2 2 3" xfId="190"/>
    <cellStyle name="常规 11 3 2 3" xfId="191"/>
    <cellStyle name="常规 19" xfId="192"/>
    <cellStyle name="常规 2 3 2 2 3" xfId="193"/>
    <cellStyle name="常规 3 6 3 2 2 2 2" xfId="194"/>
    <cellStyle name="常规 11 3 3" xfId="195"/>
    <cellStyle name="常规 3 3 4 3 2 2 3" xfId="196"/>
    <cellStyle name="常规 11 3 3 2" xfId="197"/>
    <cellStyle name="常规 6 5 3" xfId="198"/>
    <cellStyle name="常规 3 3 4 3 2 2 3 2" xfId="199"/>
    <cellStyle name="常规 11 3 3 2 2" xfId="200"/>
    <cellStyle name="常规 11 3 3 3" xfId="201"/>
    <cellStyle name="常规 11 3 3 3 2" xfId="202"/>
    <cellStyle name="常规 3 6 3 2 3" xfId="203"/>
    <cellStyle name="常规 11 3 3 4" xfId="204"/>
    <cellStyle name="常规 11 3 4" xfId="205"/>
    <cellStyle name="常规 3 3 4 3 2 2 4" xfId="206"/>
    <cellStyle name="常规 2 3 2 3" xfId="207"/>
    <cellStyle name="常规 11 4" xfId="208"/>
    <cellStyle name="常规 6 7 3 2" xfId="209"/>
    <cellStyle name="常规 3 3 4 3 2 3" xfId="210"/>
    <cellStyle name="常规 2 2 4 2 2 2 2" xfId="211"/>
    <cellStyle name="常规 112" xfId="212"/>
    <cellStyle name="常规 3 4 2 2 3 2" xfId="213"/>
    <cellStyle name="常规 113" xfId="214"/>
    <cellStyle name="常规 2 4 2 2 3 2" xfId="215"/>
    <cellStyle name="常规 12" xfId="216"/>
    <cellStyle name="常规 16 4" xfId="217"/>
    <cellStyle name="常规 12 2 3 2" xfId="218"/>
    <cellStyle name="常规 12 3" xfId="219"/>
    <cellStyle name="常规 3 3 4 3 3 2" xfId="220"/>
    <cellStyle name="常规 12 3 2" xfId="221"/>
    <cellStyle name="常规 3 3 4 3 3 2 2" xfId="222"/>
    <cellStyle name="常规 3 2 11 2 2" xfId="223"/>
    <cellStyle name="常规 12 4" xfId="224"/>
    <cellStyle name="常规 3 3 4 3 3 3" xfId="225"/>
    <cellStyle name="常规 3 2 11 2 3" xfId="226"/>
    <cellStyle name="常规 12 5" xfId="227"/>
    <cellStyle name="常规 3 3 4 3 3 4" xfId="228"/>
    <cellStyle name="常规 3 2 6 3 2" xfId="229"/>
    <cellStyle name="常规 13" xfId="230"/>
    <cellStyle name="常规 16 5" xfId="231"/>
    <cellStyle name="常规 3 2 6 3 2 2" xfId="232"/>
    <cellStyle name="常规 13 2" xfId="233"/>
    <cellStyle name="常规 3 2 6 3 2 2 2" xfId="234"/>
    <cellStyle name="常规 13 2 2" xfId="235"/>
    <cellStyle name="常规 3 2 6 3 2 2 3" xfId="236"/>
    <cellStyle name="常规 13 2 3" xfId="237"/>
    <cellStyle name="常规 3 2 6 3 2 2 4" xfId="238"/>
    <cellStyle name="常规 13 2 4" xfId="239"/>
    <cellStyle name="常规 17 2" xfId="240"/>
    <cellStyle name="常规 3 2 6 3 2 3" xfId="241"/>
    <cellStyle name="常规 13 3" xfId="242"/>
    <cellStyle name="常规 13 3 2" xfId="243"/>
    <cellStyle name="常规 13 4" xfId="244"/>
    <cellStyle name="常规 3 2 4 3 2 2 2 2" xfId="245"/>
    <cellStyle name="常规 3 2 11 3 2" xfId="246"/>
    <cellStyle name="常规 3 2 6 3 3" xfId="247"/>
    <cellStyle name="常规 7 6 2 2" xfId="248"/>
    <cellStyle name="常规 14" xfId="249"/>
    <cellStyle name="常规 16 6" xfId="250"/>
    <cellStyle name="常规 3 2 6 3 3 2" xfId="251"/>
    <cellStyle name="常规 7 6 2 2 2" xfId="252"/>
    <cellStyle name="常规 3 5 3 2 2 4" xfId="253"/>
    <cellStyle name="常规 14 2" xfId="254"/>
    <cellStyle name="常规 3 2 8" xfId="255"/>
    <cellStyle name="常规 3 2 6 3 3 2 2" xfId="256"/>
    <cellStyle name="常规 14 2 2" xfId="257"/>
    <cellStyle name="常规 3 2 8 2" xfId="258"/>
    <cellStyle name="常规 7 3 2 3" xfId="259"/>
    <cellStyle name="常规 3 2 3 3 4" xfId="260"/>
    <cellStyle name="常规 14 2 2 2" xfId="261"/>
    <cellStyle name="常规 14 2 3" xfId="262"/>
    <cellStyle name="常规 3 2 6 3 3 3" xfId="263"/>
    <cellStyle name="常规 14 3" xfId="264"/>
    <cellStyle name="常规 3 2 7 3 2 2 2 2" xfId="265"/>
    <cellStyle name="常规 7" xfId="266"/>
    <cellStyle name="常规 14 3 3" xfId="267"/>
    <cellStyle name="常规 3 2 6 3 3 4" xfId="268"/>
    <cellStyle name="常规 14 4" xfId="269"/>
    <cellStyle name="常规 3 2 4 3 2 2 3 2" xfId="270"/>
    <cellStyle name="常规 14 5" xfId="271"/>
    <cellStyle name="常规 14 6" xfId="272"/>
    <cellStyle name="常规 3 3 3 4 2" xfId="273"/>
    <cellStyle name="常规 3 2 6 3 4" xfId="274"/>
    <cellStyle name="常规 7 6 2 3" xfId="275"/>
    <cellStyle name="常规 15" xfId="276"/>
    <cellStyle name="常规 20" xfId="277"/>
    <cellStyle name="常规 15 2" xfId="278"/>
    <cellStyle name="常规 15 2 2" xfId="279"/>
    <cellStyle name="常规 15 2 2 2" xfId="280"/>
    <cellStyle name="常规 8 3 2 3" xfId="281"/>
    <cellStyle name="常规 3 2 9 3 2 2 3" xfId="282"/>
    <cellStyle name="常规 3 3 3 3 4" xfId="283"/>
    <cellStyle name="常规 15 2 3" xfId="284"/>
    <cellStyle name="常规 5 2 2 2 2" xfId="285"/>
    <cellStyle name="常规 15 3" xfId="286"/>
    <cellStyle name="常规 15 3 2" xfId="287"/>
    <cellStyle name="常规 15 3 3" xfId="288"/>
    <cellStyle name="常规 2 4 2 2 2 2" xfId="289"/>
    <cellStyle name="常规 15 4" xfId="290"/>
    <cellStyle name="常规 3 2 6 2 2" xfId="291"/>
    <cellStyle name="常规 15 5" xfId="292"/>
    <cellStyle name="常规 16" xfId="293"/>
    <cellStyle name="常规 17" xfId="294"/>
    <cellStyle name="常规 3 2 8 3 2 2 4" xfId="295"/>
    <cellStyle name="常规 17 2 2" xfId="296"/>
    <cellStyle name="常规 17 2 2 2" xfId="297"/>
    <cellStyle name="常规 3 5 3 3 4" xfId="298"/>
    <cellStyle name="常规 17 2 3" xfId="299"/>
    <cellStyle name="常规 17 3" xfId="300"/>
    <cellStyle name="常规 17 3 2" xfId="301"/>
    <cellStyle name="常规 2 4 2 2" xfId="302"/>
    <cellStyle name="常规 17 3 3" xfId="303"/>
    <cellStyle name="常规 17 4" xfId="304"/>
    <cellStyle name="常规 18 2 2 2" xfId="305"/>
    <cellStyle name="常规 3 6 3 3 4" xfId="306"/>
    <cellStyle name="常规 3 2 4 4" xfId="307"/>
    <cellStyle name="常规 18 2 2 2 2" xfId="308"/>
    <cellStyle name="常规 3 2 7 3 3 2" xfId="309"/>
    <cellStyle name="常规 3 2 3 3 2 2 3 2" xfId="310"/>
    <cellStyle name="常规 18 2 2 3" xfId="311"/>
    <cellStyle name="常规 3 2 7 3 3 2 2" xfId="312"/>
    <cellStyle name="常规 3 2 5 4" xfId="313"/>
    <cellStyle name="常规 18 2 2 3 2" xfId="314"/>
    <cellStyle name="常规 3 2" xfId="315"/>
    <cellStyle name="常规 3 2 7 3 3 3" xfId="316"/>
    <cellStyle name="常规 6 10 2" xfId="317"/>
    <cellStyle name="常规 18 2 2 4" xfId="318"/>
    <cellStyle name="常规 3 3 5 2" xfId="319"/>
    <cellStyle name="常规 3 2 7 2 2 2" xfId="320"/>
    <cellStyle name="常规 18 2 3" xfId="321"/>
    <cellStyle name="常规 2 2 4 4" xfId="322"/>
    <cellStyle name="常规 18 3 2 2" xfId="323"/>
    <cellStyle name="常规 2 5 2 2" xfId="324"/>
    <cellStyle name="常规 18 3 3" xfId="325"/>
    <cellStyle name="常规 2 5 2 2 2" xfId="326"/>
    <cellStyle name="常规 18 3 3 2" xfId="327"/>
    <cellStyle name="常规 6 9 3 2" xfId="328"/>
    <cellStyle name="常规 3 2 5 2" xfId="329"/>
    <cellStyle name="常规 2 5 2 3" xfId="330"/>
    <cellStyle name="常规 18 3 4" xfId="331"/>
    <cellStyle name="常规 3 2 5 3" xfId="332"/>
    <cellStyle name="常规 2 5 2 4" xfId="333"/>
    <cellStyle name="常规 18 3 5" xfId="334"/>
    <cellStyle name="常规 2" xfId="335"/>
    <cellStyle name="常规 3 3 5 3 4" xfId="336"/>
    <cellStyle name="常规 2 2" xfId="337"/>
    <cellStyle name="常规 3 2 7 3 2 3" xfId="338"/>
    <cellStyle name="常规 2 2 2" xfId="339"/>
    <cellStyle name="常规 2 2 3" xfId="340"/>
    <cellStyle name="常规 2 2 3 2" xfId="341"/>
    <cellStyle name="常规 2 2 3 2 2" xfId="342"/>
    <cellStyle name="常规 3 3 5 4 4" xfId="343"/>
    <cellStyle name="常规 2 2 3 2 2 2" xfId="344"/>
    <cellStyle name="常规 3 3 5 3 2 2 3" xfId="345"/>
    <cellStyle name="常规 2 2 3 2 3" xfId="346"/>
    <cellStyle name="常规 2 2 3 2 3 2" xfId="347"/>
    <cellStyle name="常规 2 2 3 2 4" xfId="348"/>
    <cellStyle name="常规 5 3 3 2" xfId="349"/>
    <cellStyle name="常规 3 2 5 2 2 2 2" xfId="350"/>
    <cellStyle name="常规 3 2 10 2 2" xfId="351"/>
    <cellStyle name="常规 2 2 3 3" xfId="352"/>
    <cellStyle name="常规 3 2 6 2 2 3" xfId="353"/>
    <cellStyle name="常规 3 6 4 3 2" xfId="354"/>
    <cellStyle name="常规 2 2 4 2" xfId="355"/>
    <cellStyle name="常规 5 9 2 2" xfId="356"/>
    <cellStyle name="常规 6 6" xfId="357"/>
    <cellStyle name="常规 3 2 6 2 2 3 2" xfId="358"/>
    <cellStyle name="常规 2 2 4 2 2" xfId="359"/>
    <cellStyle name="常规 3 3 6 4 4" xfId="360"/>
    <cellStyle name="常规 3 3 6 2 2 4" xfId="361"/>
    <cellStyle name="常规 2 2 4 2 2 2" xfId="362"/>
    <cellStyle name="常规 2 2 4 2 2 3" xfId="363"/>
    <cellStyle name="常规 2 2 4 2 2 3 2" xfId="364"/>
    <cellStyle name="常规 2 2 4 2 2 4" xfId="365"/>
    <cellStyle name="常规 3 2 5 2 2 2" xfId="366"/>
    <cellStyle name="常规 3 2 10 2" xfId="367"/>
    <cellStyle name="常规 2 2 4 2 3" xfId="368"/>
    <cellStyle name="常规 3 3 3 3 2 2 3 2" xfId="369"/>
    <cellStyle name="常规 3 2 6 2 2 4" xfId="370"/>
    <cellStyle name="常规 3 2 5 2 2 3 2" xfId="371"/>
    <cellStyle name="常规 2 2 4 3" xfId="372"/>
    <cellStyle name="常规 2 2 4 3 2" xfId="373"/>
    <cellStyle name="常规 2 2 4 3 2 2" xfId="374"/>
    <cellStyle name="常规 2 2 4 3 3" xfId="375"/>
    <cellStyle name="常规 3 5 2 2 2" xfId="376"/>
    <cellStyle name="常规 7 7 2" xfId="377"/>
    <cellStyle name="常规 2 6" xfId="378"/>
    <cellStyle name="常规 3 4 3 3 3" xfId="379"/>
    <cellStyle name="常规 2 2 4 3 3 2" xfId="380"/>
    <cellStyle name="常规 3 5 2 2 2 2" xfId="381"/>
    <cellStyle name="常规 2 2 4 3 4" xfId="382"/>
    <cellStyle name="常规 3 5 2 2 3" xfId="383"/>
    <cellStyle name="常规 2 2 5" xfId="384"/>
    <cellStyle name="常规 5 9 3" xfId="385"/>
    <cellStyle name="常规 3 2 5 3 3 3 2" xfId="386"/>
    <cellStyle name="常规 3 3 4 3" xfId="387"/>
    <cellStyle name="常规 2 3" xfId="388"/>
    <cellStyle name="常规 3 2 3 2 2 3" xfId="389"/>
    <cellStyle name="常规 3 3 4 3 2" xfId="390"/>
    <cellStyle name="常规 3 2 12 3 4" xfId="391"/>
    <cellStyle name="常规 2 3 2" xfId="392"/>
    <cellStyle name="常规 2 3 2 2 2 3 2" xfId="393"/>
    <cellStyle name="常规 3 3 3 2 2 2" xfId="394"/>
    <cellStyle name="常规 2 3 2 2 2 4" xfId="395"/>
    <cellStyle name="常规 2 3 2 3 2" xfId="396"/>
    <cellStyle name="常规 5 2 5" xfId="397"/>
    <cellStyle name="常规 2 3 2 3 2 2" xfId="398"/>
    <cellStyle name="常规 2 3 2 3 3" xfId="399"/>
    <cellStyle name="常规 3 6 3 2 2 3 2" xfId="400"/>
    <cellStyle name="常规 2 3 2 3 3 2" xfId="401"/>
    <cellStyle name="常规 2 3 2 3 4" xfId="402"/>
    <cellStyle name="常规 6 2 4 2" xfId="403"/>
    <cellStyle name="常规 2 3 2 4" xfId="404"/>
    <cellStyle name="常规 8 4 2 2" xfId="405"/>
    <cellStyle name="常规 3 2 9 3 3 2 2" xfId="406"/>
    <cellStyle name="常规 3 2 3 2 2 4" xfId="407"/>
    <cellStyle name="常规 3 3 4 3 3" xfId="408"/>
    <cellStyle name="常规 2 3 3" xfId="409"/>
    <cellStyle name="常规 2 4" xfId="410"/>
    <cellStyle name="常规 5 13 3 2" xfId="411"/>
    <cellStyle name="常规 2 4 2" xfId="412"/>
    <cellStyle name="常规 3 2 4 3 2 2 4" xfId="413"/>
    <cellStyle name="常规 2 4 2 2 2" xfId="414"/>
    <cellStyle name="常规 2 4 2 2 3" xfId="415"/>
    <cellStyle name="常规 2 4 2 2 4" xfId="416"/>
    <cellStyle name="常规 2 4 2 3" xfId="417"/>
    <cellStyle name="常规 3 3 10" xfId="418"/>
    <cellStyle name="常规 2 4 3" xfId="419"/>
    <cellStyle name="常规 2 4 3 2" xfId="420"/>
    <cellStyle name="常规 2 4 3 2 2" xfId="421"/>
    <cellStyle name="常规 2 4 3 2 2 2" xfId="422"/>
    <cellStyle name="常规 3 3 6 3" xfId="423"/>
    <cellStyle name="常规 2 4 3 2 2 2 2" xfId="424"/>
    <cellStyle name="常规 3 3 6 3 2" xfId="425"/>
    <cellStyle name="常规 2 4 3 2 2 3" xfId="426"/>
    <cellStyle name="常规 3 3 6 4" xfId="427"/>
    <cellStyle name="常规 3 3 6 2 2" xfId="428"/>
    <cellStyle name="常规 2 4 3 2 2 3 2" xfId="429"/>
    <cellStyle name="常规 3 3 8 4" xfId="430"/>
    <cellStyle name="常规 3 3 6 4 2" xfId="431"/>
    <cellStyle name="常规 3 3 6 2 2 2" xfId="432"/>
    <cellStyle name="常规 2 4 3 2 2 4" xfId="433"/>
    <cellStyle name="常规 3 3 6 5" xfId="434"/>
    <cellStyle name="常规 3 3 6 2 3" xfId="435"/>
    <cellStyle name="常规 3 2 5 3 2 2 3 2" xfId="436"/>
    <cellStyle name="常规 2 4 3 2 3" xfId="437"/>
    <cellStyle name="常规 3 2 12 2 2" xfId="438"/>
    <cellStyle name="常规 2 4 3 3" xfId="439"/>
    <cellStyle name="常规 3 2 12 2 2 2" xfId="440"/>
    <cellStyle name="常规 2 4 3 3 2" xfId="441"/>
    <cellStyle name="常规 3 2 12 2 2 3" xfId="442"/>
    <cellStyle name="常规 2 4 3 3 3" xfId="443"/>
    <cellStyle name="常规 3 2 13" xfId="444"/>
    <cellStyle name="常规 3 2 12 2 2 3 2" xfId="445"/>
    <cellStyle name="常规 2 4 3 3 3 2" xfId="446"/>
    <cellStyle name="常规 3 2 12 2 2 4" xfId="447"/>
    <cellStyle name="常规 2 4 3 3 4" xfId="448"/>
    <cellStyle name="常规 3 2 12 2 3" xfId="449"/>
    <cellStyle name="常规 2 4 3 4" xfId="450"/>
    <cellStyle name="常规 2 4 4" xfId="451"/>
    <cellStyle name="常规 3 3 4 2 2 2 2" xfId="452"/>
    <cellStyle name="常规 3 2 2 2 3" xfId="453"/>
    <cellStyle name="常规 5 16" xfId="454"/>
    <cellStyle name="常规 2 4 4 2" xfId="455"/>
    <cellStyle name="常规 2 4 4 2 2" xfId="456"/>
    <cellStyle name="常规 3 3 8 2 2 4" xfId="457"/>
    <cellStyle name="常规 3 2 3 2 2 2" xfId="458"/>
    <cellStyle name="常规 3 2 12 3 3" xfId="459"/>
    <cellStyle name="常规 2 4 4 4" xfId="460"/>
    <cellStyle name="常规 2 4 5" xfId="461"/>
    <cellStyle name="常规 2 5" xfId="462"/>
    <cellStyle name="常规 3 4 3 3 2" xfId="463"/>
    <cellStyle name="常规 2 5 2" xfId="464"/>
    <cellStyle name="常规 3 2 7 2 3" xfId="465"/>
    <cellStyle name="常规 3 4 3 3 2 2" xfId="466"/>
    <cellStyle name="常规 3 2 5 2 2" xfId="467"/>
    <cellStyle name="常规 3 2 10" xfId="468"/>
    <cellStyle name="常规 2 5 2 3 2" xfId="469"/>
    <cellStyle name="常规 2 5 3" xfId="470"/>
    <cellStyle name="常规 3 3 5 3 2 3" xfId="471"/>
    <cellStyle name="常规 2 7 2" xfId="472"/>
    <cellStyle name="常规 3 2 7 4 3" xfId="473"/>
    <cellStyle name="常规 2 7 2 2" xfId="474"/>
    <cellStyle name="常规 3 2 7 4 3 2" xfId="475"/>
    <cellStyle name="常规 2 7 3 2" xfId="476"/>
    <cellStyle name="常规 2 7 4" xfId="477"/>
    <cellStyle name="常规 3" xfId="478"/>
    <cellStyle name="常规 6 10" xfId="479"/>
    <cellStyle name="常规 3 2 10 2 2 2" xfId="480"/>
    <cellStyle name="常规 3 2 10 2 3" xfId="481"/>
    <cellStyle name="常规 3 2 10 2 3 2" xfId="482"/>
    <cellStyle name="常规 3 3 5 3 2 2 2" xfId="483"/>
    <cellStyle name="常规 3 2 7 4 2 2" xfId="484"/>
    <cellStyle name="常规 3 2 10 2 4" xfId="485"/>
    <cellStyle name="常规 3 2 5 2 2 3" xfId="486"/>
    <cellStyle name="常规 3 5 4 3 2" xfId="487"/>
    <cellStyle name="常规 3 2 10 3" xfId="488"/>
    <cellStyle name="常规 3 2 5 2 3" xfId="489"/>
    <cellStyle name="常规 3 2 11" xfId="490"/>
    <cellStyle name="常规 3 2 11 2" xfId="491"/>
    <cellStyle name="常规 3 2 11 2 2 2" xfId="492"/>
    <cellStyle name="常规 6 2 5" xfId="493"/>
    <cellStyle name="常规 3 2 11 2 2 2 2" xfId="494"/>
    <cellStyle name="常规 3 2 8 3 2 2 2" xfId="495"/>
    <cellStyle name="常规 3 2 11 2 2 3" xfId="496"/>
    <cellStyle name="常规 3 2 8 3 2 2 3" xfId="497"/>
    <cellStyle name="常规 3 2 11 2 2 4" xfId="498"/>
    <cellStyle name="常规 3 2 4 3 2 2 2" xfId="499"/>
    <cellStyle name="常规 3 2 11 3" xfId="500"/>
    <cellStyle name="常规 7 2 5" xfId="501"/>
    <cellStyle name="常规 3 2 11 3 2 2" xfId="502"/>
    <cellStyle name="常规 3 2 11 3 3 2" xfId="503"/>
    <cellStyle name="常规 3 2 11 3 4" xfId="504"/>
    <cellStyle name="常规 3 3 5 3 3 3 2" xfId="505"/>
    <cellStyle name="常规 3 2 4 3 2 2 3" xfId="506"/>
    <cellStyle name="常规 3 5 3 3 3 2" xfId="507"/>
    <cellStyle name="常规 3 2 11 4" xfId="508"/>
    <cellStyle name="常规 3 5 3 2 2 2 2" xfId="509"/>
    <cellStyle name="常规 3 2 12" xfId="510"/>
    <cellStyle name="常规 3 2 12 2" xfId="511"/>
    <cellStyle name="常规 3 2 12 3" xfId="512"/>
    <cellStyle name="常规 3 2 12 4" xfId="513"/>
    <cellStyle name="常规 3 5 3 2 2 3 2" xfId="514"/>
    <cellStyle name="常规 3 2 14" xfId="515"/>
    <cellStyle name="常规 5 3 2" xfId="516"/>
    <cellStyle name="常规 3 2 2" xfId="517"/>
    <cellStyle name="常规 3 2 7 3 3 3 2" xfId="518"/>
    <cellStyle name="常规 6 10 2 2" xfId="519"/>
    <cellStyle name="常规 3 3 5 2 2" xfId="520"/>
    <cellStyle name="常规 3 2 6 4" xfId="521"/>
    <cellStyle name="常规 3 3 5 2 2 2" xfId="522"/>
    <cellStyle name="常规 3 2 6 4 2" xfId="523"/>
    <cellStyle name="常规 3 2 2 2" xfId="524"/>
    <cellStyle name="常规 3 3 5 2 2 2 2" xfId="525"/>
    <cellStyle name="常规 3 2 6 4 2 2" xfId="526"/>
    <cellStyle name="常规 3 2 2 2 2" xfId="527"/>
    <cellStyle name="常规 5 15" xfId="528"/>
    <cellStyle name="常规 3 2 2 2 2 2" xfId="529"/>
    <cellStyle name="常规 3 2 2 2 2 2 2" xfId="530"/>
    <cellStyle name="常规 3 2 4 3 2" xfId="531"/>
    <cellStyle name="常规 3 2 2 2 2 3" xfId="532"/>
    <cellStyle name="常规 3 2 4 3 2 2" xfId="533"/>
    <cellStyle name="常规 3 2 2 2 2 3 2" xfId="534"/>
    <cellStyle name="常规 3 2 4 3 3" xfId="535"/>
    <cellStyle name="常规 7 4 2 2" xfId="536"/>
    <cellStyle name="常规 3 2 2 2 2 4" xfId="537"/>
    <cellStyle name="常规 7 6 3 2" xfId="538"/>
    <cellStyle name="常规 3 3 5 2 2 3" xfId="539"/>
    <cellStyle name="常规 3 2 6 4 3" xfId="540"/>
    <cellStyle name="常规 3 2 2 3" xfId="541"/>
    <cellStyle name="常规 3 3 5 2 2 3 2" xfId="542"/>
    <cellStyle name="常规 3 2 6 4 3 2" xfId="543"/>
    <cellStyle name="常规 3 2 2 3 2" xfId="544"/>
    <cellStyle name="常规 3 2 2 3 2 2" xfId="545"/>
    <cellStyle name="常规 3 2 2 3 2 2 2" xfId="546"/>
    <cellStyle name="常规 3 2 2 3 2 2 2 2" xfId="547"/>
    <cellStyle name="常规 3 2 2 3 2 2 3" xfId="548"/>
    <cellStyle name="常规 8 3 2 2 2" xfId="549"/>
    <cellStyle name="常规 3 2 9 3 2 2 2 2" xfId="550"/>
    <cellStyle name="常规 3 3 3 3 3 2" xfId="551"/>
    <cellStyle name="常规 3 2 2 3 2 2 3 2" xfId="552"/>
    <cellStyle name="常规 6 8 2 3" xfId="553"/>
    <cellStyle name="常规 3 3 3 3 3 2 2" xfId="554"/>
    <cellStyle name="常规 3 2 2 3 2 2 4" xfId="555"/>
    <cellStyle name="常规 3 3 3 3 3 3" xfId="556"/>
    <cellStyle name="常规 3 2 5 3 2" xfId="557"/>
    <cellStyle name="常规 3 2 2 3 2 3" xfId="558"/>
    <cellStyle name="常规 7 2 2 2" xfId="559"/>
    <cellStyle name="常规 3 2 2 3 3" xfId="560"/>
    <cellStyle name="常规 3 2 2 3 3 2 2" xfId="561"/>
    <cellStyle name="常规 3 2 5 4 2" xfId="562"/>
    <cellStyle name="常规 3 2 2 3 3 3" xfId="563"/>
    <cellStyle name="常规 3 2 5 4 2 2" xfId="564"/>
    <cellStyle name="常规 3 2 2 3 3 3 2" xfId="565"/>
    <cellStyle name="常规 3 2 5 4 3" xfId="566"/>
    <cellStyle name="常规 7 5 3 2" xfId="567"/>
    <cellStyle name="常规 3 2 2 3 3 4" xfId="568"/>
    <cellStyle name="常规 7 2 2 3" xfId="569"/>
    <cellStyle name="常规 3 2 2 3 4" xfId="570"/>
    <cellStyle name="常规 5 8 2 2 2" xfId="571"/>
    <cellStyle name="常规 3 3 5 2 2 4" xfId="572"/>
    <cellStyle name="常规 3 2 6 4 4" xfId="573"/>
    <cellStyle name="常规 3 6 3 3 2 2" xfId="574"/>
    <cellStyle name="常规 3 2 2 4" xfId="575"/>
    <cellStyle name="常规 3 3 5 2 3" xfId="576"/>
    <cellStyle name="常规 3 3 2 2 2 2 2" xfId="577"/>
    <cellStyle name="常规 3 2 6 5" xfId="578"/>
    <cellStyle name="常规 3 2 3" xfId="579"/>
    <cellStyle name="常规 3 2 3 2" xfId="580"/>
    <cellStyle name="常规 3 2 3 2 2" xfId="581"/>
    <cellStyle name="常规 3 2 3 2 3" xfId="582"/>
    <cellStyle name="常规 3 2 5 3 2 2 2" xfId="583"/>
    <cellStyle name="常规 3 2 3 3" xfId="584"/>
    <cellStyle name="常规 3 2 5 3 2 2 2 2" xfId="585"/>
    <cellStyle name="常规 3 2 3 3 2" xfId="586"/>
    <cellStyle name="常规 3 2 7 3" xfId="587"/>
    <cellStyle name="常规 3 2 3 3 2 2" xfId="588"/>
    <cellStyle name="常规 3 2 7 3 2" xfId="589"/>
    <cellStyle name="常规 3 2 3 3 2 2 2" xfId="590"/>
    <cellStyle name="常规 3 2 7 3 2 2" xfId="591"/>
    <cellStyle name="常规 3 2 3 3 2 2 2 2" xfId="592"/>
    <cellStyle name="常规 3 2 7 3 3" xfId="593"/>
    <cellStyle name="常规 7 7 2 2" xfId="594"/>
    <cellStyle name="常规 3 2 3 3 2 2 3" xfId="595"/>
    <cellStyle name="常规 3 4 3 3 3 2" xfId="596"/>
    <cellStyle name="常规 3 2 7 3 4" xfId="597"/>
    <cellStyle name="常规 3 2 3 3 2 2 4" xfId="598"/>
    <cellStyle name="常规 3 3 5 3 2" xfId="599"/>
    <cellStyle name="常规 3 2 7 4" xfId="600"/>
    <cellStyle name="常规 3 2 3 3 2 3" xfId="601"/>
    <cellStyle name="常规 3 2 3 3 3" xfId="602"/>
    <cellStyle name="常规 7 3 2 2" xfId="603"/>
    <cellStyle name="常规 3 2 9 2 2 2 2" xfId="604"/>
    <cellStyle name="常规 7 3 2 2 2" xfId="605"/>
    <cellStyle name="常规 3 2 8 3" xfId="606"/>
    <cellStyle name="常规 3 2 3 3 3 2" xfId="607"/>
    <cellStyle name="常规 3 2 8 3 2" xfId="608"/>
    <cellStyle name="常规 3 2 3 3 3 2 2" xfId="609"/>
    <cellStyle name="常规 3 3 5 4 2" xfId="610"/>
    <cellStyle name="常规 3 2 8 4" xfId="611"/>
    <cellStyle name="常规 3 2 3 3 3 3" xfId="612"/>
    <cellStyle name="常规 3 3 5 4 2 2" xfId="613"/>
    <cellStyle name="常规 3 2 8 4 2" xfId="614"/>
    <cellStyle name="常规 3 2 3 3 3 3 2" xfId="615"/>
    <cellStyle name="常规 3 2 5 3 2 2 3" xfId="616"/>
    <cellStyle name="常规 3 6 3 3 3 2" xfId="617"/>
    <cellStyle name="常规 3 2 3 4" xfId="618"/>
    <cellStyle name="常规 6 9 2" xfId="619"/>
    <cellStyle name="常规 3 2 4" xfId="620"/>
    <cellStyle name="常规 3 2 7 2 2 3" xfId="621"/>
    <cellStyle name="常规 6 9 2 2" xfId="622"/>
    <cellStyle name="常规 3 2 4 2" xfId="623"/>
    <cellStyle name="常规 3 2 7 2 2 3 2" xfId="624"/>
    <cellStyle name="常规 6 9 2 2 2" xfId="625"/>
    <cellStyle name="常规 3 2 4 2 2" xfId="626"/>
    <cellStyle name="常规 3 2 4 2 2 2" xfId="627"/>
    <cellStyle name="常规 3 2 4 2 2 2 2" xfId="628"/>
    <cellStyle name="常规 3 2 4 2 2 4" xfId="629"/>
    <cellStyle name="常规 3 2 4 2 3" xfId="630"/>
    <cellStyle name="常规 3 2 7 2 2 4" xfId="631"/>
    <cellStyle name="常规 6 9 2 3" xfId="632"/>
    <cellStyle name="常规 3 2 4 3" xfId="633"/>
    <cellStyle name="常规 3 2 4 3 2 3" xfId="634"/>
    <cellStyle name="常规 7 4 2 2 2" xfId="635"/>
    <cellStyle name="常规 3 2 4 3 3 2" xfId="636"/>
    <cellStyle name="常规 3 2 4 3 3 3" xfId="637"/>
    <cellStyle name="常规 3 2 4 3 3 3 2" xfId="638"/>
    <cellStyle name="常规 3 9" xfId="639"/>
    <cellStyle name="常规 3 2 4 3 3 4" xfId="640"/>
    <cellStyle name="常规 7 4 2 3" xfId="641"/>
    <cellStyle name="常规 3 2 4 3 4" xfId="642"/>
    <cellStyle name="常规 6 2" xfId="643"/>
    <cellStyle name="常规 6 9 3" xfId="644"/>
    <cellStyle name="常规 3 2 5" xfId="645"/>
    <cellStyle name="常规 3 7 2 2 2 2" xfId="646"/>
    <cellStyle name="常规 3 2 5 3 2 2" xfId="647"/>
    <cellStyle name="常规 3 2 5 3 2 2 4" xfId="648"/>
    <cellStyle name="常规 3 2 8 4 2 2" xfId="649"/>
    <cellStyle name="常规 3 2 5 3 2 3" xfId="650"/>
    <cellStyle name="常规 3 2 9 3 2 2 3 2" xfId="651"/>
    <cellStyle name="常规 3 2 5 3 3 4" xfId="652"/>
    <cellStyle name="常规 7 5 2 3" xfId="653"/>
    <cellStyle name="常规 3 2 5 3 4" xfId="654"/>
    <cellStyle name="常规 3 2 5 4 4" xfId="655"/>
    <cellStyle name="常规 3 2 5 5" xfId="656"/>
    <cellStyle name="常规 3 7 3 2" xfId="657"/>
    <cellStyle name="常规 3 2 6 2 2 2" xfId="658"/>
    <cellStyle name="常规 3 2 6 2 2 2 2" xfId="659"/>
    <cellStyle name="常规 5 6" xfId="660"/>
    <cellStyle name="常规 3 2 6 2 3" xfId="661"/>
    <cellStyle name="常规 3 4 3 2 2 2" xfId="662"/>
    <cellStyle name="常规 3 2 6 3" xfId="663"/>
    <cellStyle name="常规 3 2 7" xfId="664"/>
    <cellStyle name="常规 3 2 7 2" xfId="665"/>
    <cellStyle name="常规 3 2 7 2 2" xfId="666"/>
    <cellStyle name="常规 3 2 7 2 2 2 2" xfId="667"/>
    <cellStyle name="常规 3 2 7 3 2 2 2" xfId="668"/>
    <cellStyle name="常规 3 2 7 3 2 2 3" xfId="669"/>
    <cellStyle name="常规 3 2 7 3 2 2 3 2" xfId="670"/>
    <cellStyle name="常规 3 3 6 3 2 2 2 2" xfId="671"/>
    <cellStyle name="常规 3 2 7 3 2 2 4" xfId="672"/>
    <cellStyle name="常规 5 8 2" xfId="673"/>
    <cellStyle name="常规 3 3" xfId="674"/>
    <cellStyle name="常规 3 2 7 3 3 4" xfId="675"/>
    <cellStyle name="常规 6 10 3" xfId="676"/>
    <cellStyle name="常规 3 3 5 3 2 2" xfId="677"/>
    <cellStyle name="常规 3 2 7 4 2" xfId="678"/>
    <cellStyle name="常规 3 3 5 3 3" xfId="679"/>
    <cellStyle name="常规 3 3 2 2 2 3 2" xfId="680"/>
    <cellStyle name="常规 3 2 7 5" xfId="681"/>
    <cellStyle name="常规 3 2 8 2 2" xfId="682"/>
    <cellStyle name="常规 3 2 8 2 2 2 2" xfId="683"/>
    <cellStyle name="常规 3 2 8 2 2 3" xfId="684"/>
    <cellStyle name="常规 3 2 8 2 2 3 2" xfId="685"/>
    <cellStyle name="常规 3 2 8 2 2 4" xfId="686"/>
    <cellStyle name="常规 3 5 2" xfId="687"/>
    <cellStyle name="常规 3 2 8 2 3" xfId="688"/>
    <cellStyle name="常规 3 2 8 3 2 2" xfId="689"/>
    <cellStyle name="常规 3 2 8 3 2 2 3 2" xfId="690"/>
    <cellStyle name="常规 3 2 8 3 2 3" xfId="691"/>
    <cellStyle name="常规 7 8 2 2" xfId="692"/>
    <cellStyle name="常规 3 6 2" xfId="693"/>
    <cellStyle name="常规 3 2 8 3 3" xfId="694"/>
    <cellStyle name="常规 3 6 2 2" xfId="695"/>
    <cellStyle name="常规 3 2 8 3 3 2" xfId="696"/>
    <cellStyle name="常规 3 6 2 2 2" xfId="697"/>
    <cellStyle name="常规 3 2 8 3 3 2 2" xfId="698"/>
    <cellStyle name="常规 3 6 2 3" xfId="699"/>
    <cellStyle name="常规 3 2 8 3 3 3" xfId="700"/>
    <cellStyle name="常规 3 2 8 3 3 3 2" xfId="701"/>
    <cellStyle name="常规 3 2 8 3 3 4" xfId="702"/>
    <cellStyle name="常规 3 7 2" xfId="703"/>
    <cellStyle name="常规 3 2 8 4 3" xfId="704"/>
    <cellStyle name="常规 3 7 2 2" xfId="705"/>
    <cellStyle name="常规 3 2 8 4 3 2" xfId="706"/>
    <cellStyle name="常规 3 7 3" xfId="707"/>
    <cellStyle name="常规 3 2 8 4 4" xfId="708"/>
    <cellStyle name="常规 3 2 9" xfId="709"/>
    <cellStyle name="常规 3 2 9 2" xfId="710"/>
    <cellStyle name="千位分隔 2" xfId="711"/>
    <cellStyle name="常规 7 3 2" xfId="712"/>
    <cellStyle name="常规 3 2 9 2 2 2" xfId="713"/>
    <cellStyle name="常规 7 3 3" xfId="714"/>
    <cellStyle name="常规 3 2 9 2 2 3" xfId="715"/>
    <cellStyle name="常规 7 3 3 2" xfId="716"/>
    <cellStyle name="常规 3 2 9 2 2 3 2" xfId="717"/>
    <cellStyle name="常规 7 3 4" xfId="718"/>
    <cellStyle name="常规 3 2 9 2 2 4" xfId="719"/>
    <cellStyle name="常规 7 4" xfId="720"/>
    <cellStyle name="常规 3 2 9 2 3" xfId="721"/>
    <cellStyle name="常规 3 2 9 3" xfId="722"/>
    <cellStyle name="常规 8 3 2" xfId="723"/>
    <cellStyle name="常规 3 2 9 3 2 2" xfId="724"/>
    <cellStyle name="常规 3 5 5" xfId="725"/>
    <cellStyle name="常规 8 3 2 2" xfId="726"/>
    <cellStyle name="常规 3 2 9 3 2 2 2" xfId="727"/>
    <cellStyle name="常规 3 3 3 3 3" xfId="728"/>
    <cellStyle name="常规 3 2 9 3 2 2 4" xfId="729"/>
    <cellStyle name="常规 8 3 3" xfId="730"/>
    <cellStyle name="常规 3 2 9 3 2 3" xfId="731"/>
    <cellStyle name="常规 8 4" xfId="732"/>
    <cellStyle name="常规 3 2 9 3 3" xfId="733"/>
    <cellStyle name="常规 8 4 2" xfId="734"/>
    <cellStyle name="常规 3 2 9 3 3 2" xfId="735"/>
    <cellStyle name="常规 3 6 5" xfId="736"/>
    <cellStyle name="常规 8 4 3" xfId="737"/>
    <cellStyle name="常规 3 2 9 3 3 3" xfId="738"/>
    <cellStyle name="常规 3 2 9 3 3 3 2" xfId="739"/>
    <cellStyle name="常规 3 3 4 4 3" xfId="740"/>
    <cellStyle name="常规 3 2 9 3 3 4" xfId="741"/>
    <cellStyle name="常规 8 5" xfId="742"/>
    <cellStyle name="常规 3 2 9 3 4" xfId="743"/>
    <cellStyle name="常规 3 2 9 4" xfId="744"/>
    <cellStyle name="常规 9 3" xfId="745"/>
    <cellStyle name="常规 3 2 9 4 2" xfId="746"/>
    <cellStyle name="常规 9 3 2" xfId="747"/>
    <cellStyle name="常规 3 2 9 4 2 2" xfId="748"/>
    <cellStyle name="常规 9 4" xfId="749"/>
    <cellStyle name="常规 3 2 9 4 3" xfId="750"/>
    <cellStyle name="常规 3 2 9 4 3 2" xfId="751"/>
    <cellStyle name="常规 9 5" xfId="752"/>
    <cellStyle name="常规 3 2 9 4 4" xfId="753"/>
    <cellStyle name="常规 3 2 9 5" xfId="754"/>
    <cellStyle name="常规 3 3 2" xfId="755"/>
    <cellStyle name="常规 3 3 2 2" xfId="756"/>
    <cellStyle name="常规 3 3 2 2 2" xfId="757"/>
    <cellStyle name="常规 3 3 2 2 2 2" xfId="758"/>
    <cellStyle name="常规 3 7 4" xfId="759"/>
    <cellStyle name="常规 8 5 2" xfId="760"/>
    <cellStyle name="常规 3 3 2 2 2 3" xfId="761"/>
    <cellStyle name="常规 5 5 2 2 2" xfId="762"/>
    <cellStyle name="常规 3 3 2 2 2 4" xfId="763"/>
    <cellStyle name="常规 3 3 2 2 3" xfId="764"/>
    <cellStyle name="常规 3 4 4 2" xfId="765"/>
    <cellStyle name="常规 3 3 2 3" xfId="766"/>
    <cellStyle name="常规 3 3 2 3 2" xfId="767"/>
    <cellStyle name="常规 3 3 2 3 2 2" xfId="768"/>
    <cellStyle name="常规 3 3 2 3 2 2 2" xfId="769"/>
    <cellStyle name="常规 3 3 2 3 3 3" xfId="770"/>
    <cellStyle name="常规 3 3 2 3 2 2 2 2" xfId="771"/>
    <cellStyle name="常规 3 3 2 3 3 3 2" xfId="772"/>
    <cellStyle name="常规 3 3 2 3 2 2 3 2" xfId="773"/>
    <cellStyle name="常规 3 3 2 3 2 2 4" xfId="774"/>
    <cellStyle name="常规 3 3 2 3 2 3" xfId="775"/>
    <cellStyle name="常规 8 2 2 2" xfId="776"/>
    <cellStyle name="常规 3 3 2 3 3" xfId="777"/>
    <cellStyle name="常规 8 2 2 2 2" xfId="778"/>
    <cellStyle name="常规 3 3 2 3 3 2" xfId="779"/>
    <cellStyle name="常规 3 3 2 3 3 2 2" xfId="780"/>
    <cellStyle name="常规 8 2 2 3" xfId="781"/>
    <cellStyle name="常规 3 3 2 3 4" xfId="782"/>
    <cellStyle name="常规 3 3 2 4 2" xfId="783"/>
    <cellStyle name="常规 3 3 2 4 2 2" xfId="784"/>
    <cellStyle name="常规 5 7 4" xfId="785"/>
    <cellStyle name="常规 8 2 3 2" xfId="786"/>
    <cellStyle name="常规 3 3 2 4 3" xfId="787"/>
    <cellStyle name="常规 3 3 2 4 3 2" xfId="788"/>
    <cellStyle name="常规 5 8 4" xfId="789"/>
    <cellStyle name="常规 3 3 2 5" xfId="790"/>
    <cellStyle name="常规 3 3 3" xfId="791"/>
    <cellStyle name="常规 3 3 3 2" xfId="792"/>
    <cellStyle name="常规 3 3 3 2 2" xfId="793"/>
    <cellStyle name="常规 5 7 2 3" xfId="794"/>
    <cellStyle name="常规 3 3 3 2 2 2 2" xfId="795"/>
    <cellStyle name="常规 3 3 3 2 2 3 2" xfId="796"/>
    <cellStyle name="常规 5 6 2 2 2" xfId="797"/>
    <cellStyle name="常规 3 3 3 2 2 4" xfId="798"/>
    <cellStyle name="常规 3 3 3 2 3" xfId="799"/>
    <cellStyle name="常规 3 5 4 2" xfId="800"/>
    <cellStyle name="常规 3 3 3 3 2" xfId="801"/>
    <cellStyle name="常规 3 3 3 3 2 2" xfId="802"/>
    <cellStyle name="常规 6 7 2 3" xfId="803"/>
    <cellStyle name="常规 3 3 3 3 2 2 2" xfId="804"/>
    <cellStyle name="常规 3 3 3 3 2 2 2 2" xfId="805"/>
    <cellStyle name="常规 3 3 3 3 2 2 3" xfId="806"/>
    <cellStyle name="常规 3_Sheet1_月报表" xfId="807"/>
    <cellStyle name="常规 3 3 3 3 2 2 4" xfId="808"/>
    <cellStyle name="常规 3 5 2 2" xfId="809"/>
    <cellStyle name="常规 3 3 3 3 2 3" xfId="810"/>
    <cellStyle name="常规 5 7 3 2" xfId="811"/>
    <cellStyle name="常规 3 3 3 3 3 3 2" xfId="812"/>
    <cellStyle name="常规 3 3 3 3 3 4" xfId="813"/>
    <cellStyle name="常规 3 3 3 4" xfId="814"/>
    <cellStyle name="常规 3 3 3 4 2 2" xfId="815"/>
    <cellStyle name="常规 8 3 3 2" xfId="816"/>
    <cellStyle name="常规 3 3 3 4 3" xfId="817"/>
    <cellStyle name="常规 3 3 3 4 3 2" xfId="818"/>
    <cellStyle name="常规 3 3 3 4 4" xfId="819"/>
    <cellStyle name="常规 3 3 3 5" xfId="820"/>
    <cellStyle name="常规 3 3 4" xfId="821"/>
    <cellStyle name="常规 3 3 4 2" xfId="822"/>
    <cellStyle name="常规 3 3 4 2 2" xfId="823"/>
    <cellStyle name="常规 3 3 4 2 2 2" xfId="824"/>
    <cellStyle name="常规 6 6 3 2" xfId="825"/>
    <cellStyle name="常规 3 3 4 2 2 3" xfId="826"/>
    <cellStyle name="常规 3 3 4 2 2 3 2" xfId="827"/>
    <cellStyle name="常规 5 7 2 2 2" xfId="828"/>
    <cellStyle name="常规 3 3 4 2 2 4" xfId="829"/>
    <cellStyle name="常规 3 3 4 2 3" xfId="830"/>
    <cellStyle name="常规 3 6 4 2" xfId="831"/>
    <cellStyle name="常规 3 3 4 3 3 3 2" xfId="832"/>
    <cellStyle name="常规 3 3 4 3 4" xfId="833"/>
    <cellStyle name="常规 3 3 4 4" xfId="834"/>
    <cellStyle name="常规 3 3 4 4 2" xfId="835"/>
    <cellStyle name="常规 3 3 4 4 2 2" xfId="836"/>
    <cellStyle name="常规 34" xfId="837"/>
    <cellStyle name="常规 3 3 4 4 3 2" xfId="838"/>
    <cellStyle name="常规 3 3 4 4 4" xfId="839"/>
    <cellStyle name="常规 3 3 4 5" xfId="840"/>
    <cellStyle name="常规 3 3 5" xfId="841"/>
    <cellStyle name="常规 3 7 2 2 3 2" xfId="842"/>
    <cellStyle name="常规 3 3 5 3" xfId="843"/>
    <cellStyle name="常规 3 3 5 3 2 2 2 2" xfId="844"/>
    <cellStyle name="常规 3 3 5 3 2 2 3 2" xfId="845"/>
    <cellStyle name="常规 3 3 5 3 2 2 4" xfId="846"/>
    <cellStyle name="常规 3 3 5 3 3 2" xfId="847"/>
    <cellStyle name="常规 3 3 5 3 3 2 2" xfId="848"/>
    <cellStyle name="常规 3 3 5 3 3 3" xfId="849"/>
    <cellStyle name="常规 3 3 5 3 3 4" xfId="850"/>
    <cellStyle name="常规 5 13 2 2" xfId="851"/>
    <cellStyle name="常规 3 3 5 4" xfId="852"/>
    <cellStyle name="常规 3 3 5 5" xfId="853"/>
    <cellStyle name="常规 3 3 6" xfId="854"/>
    <cellStyle name="常规 3 3 6 2" xfId="855"/>
    <cellStyle name="常规 3 3 6 4 2 2" xfId="856"/>
    <cellStyle name="常规 3 3 6 2 2 2 2" xfId="857"/>
    <cellStyle name="常规 3 3 6 4 3" xfId="858"/>
    <cellStyle name="常规 3 3 6 2 2 3" xfId="859"/>
    <cellStyle name="常规 3 3 6 4 3 2" xfId="860"/>
    <cellStyle name="常规 3 3 6 2 2 3 2" xfId="861"/>
    <cellStyle name="常规 3 3 6 3 2 2" xfId="862"/>
    <cellStyle name="常规 3 3 6 3 2 2 2" xfId="863"/>
    <cellStyle name="常规 5 8" xfId="864"/>
    <cellStyle name="常规 3 3 6 3 2 2 3" xfId="865"/>
    <cellStyle name="常规 5 9" xfId="866"/>
    <cellStyle name="常规 3 3 6 3 2 2 4" xfId="867"/>
    <cellStyle name="常规 3 3 6 3 2 3" xfId="868"/>
    <cellStyle name="常规 3 3 6 3 3" xfId="869"/>
    <cellStyle name="常规 3 3 6 3 3 2" xfId="870"/>
    <cellStyle name="常规 3 6 3 2 2 4" xfId="871"/>
    <cellStyle name="常规 3 3 6 3 3 2 2" xfId="872"/>
    <cellStyle name="常规 3 3 6 3 3 3" xfId="873"/>
    <cellStyle name="常规 3 3 6 3 3 3 2" xfId="874"/>
    <cellStyle name="常规 3 3 6 3 3 4" xfId="875"/>
    <cellStyle name="常规 3 3 6 3 4" xfId="876"/>
    <cellStyle name="常规 3 3 7" xfId="877"/>
    <cellStyle name="常规 3 3 7 2 2 2" xfId="878"/>
    <cellStyle name="常规 3 3 7 2 3 2" xfId="879"/>
    <cellStyle name="常规 3 3 7 3" xfId="880"/>
    <cellStyle name="常规 3 3 8" xfId="881"/>
    <cellStyle name="常规 3 3 8 2" xfId="882"/>
    <cellStyle name="常规 3 3 8 2 2" xfId="883"/>
    <cellStyle name="常规 3 3 8 2 2 2 2" xfId="884"/>
    <cellStyle name="常规 5 6 3" xfId="885"/>
    <cellStyle name="常规 3 3 8 2 2 3" xfId="886"/>
    <cellStyle name="常规 3 3 8 2 2 3 2" xfId="887"/>
    <cellStyle name="常规 5 7 3" xfId="888"/>
    <cellStyle name="常规 3 3 8 3" xfId="889"/>
    <cellStyle name="常规 3 3 8 3 2" xfId="890"/>
    <cellStyle name="常规 3 3 8 3 3" xfId="891"/>
    <cellStyle name="常规 3 3 8 3 3 2" xfId="892"/>
    <cellStyle name="常规 3 3 8 3 4" xfId="893"/>
    <cellStyle name="常规 3 3 9" xfId="894"/>
    <cellStyle name="常规 3 3 9 2" xfId="895"/>
    <cellStyle name="常规 3 3 9 2 2" xfId="896"/>
    <cellStyle name="常规 3 3 9 2 2 2" xfId="897"/>
    <cellStyle name="常规 3 3 9 2 2 2 2" xfId="898"/>
    <cellStyle name="常规 3 3 9 2 2 3" xfId="899"/>
    <cellStyle name="常规 3 3 9 2 2 3 2" xfId="900"/>
    <cellStyle name="常规 3 3 9 2 2 4" xfId="901"/>
    <cellStyle name="常规 5 2 3 2" xfId="902"/>
    <cellStyle name="常规 3 3 9 2 3" xfId="903"/>
    <cellStyle name="常规 3 3 9 3" xfId="904"/>
    <cellStyle name="常规 3 3 9 3 2" xfId="905"/>
    <cellStyle name="常规 3 3 9 3 2 2" xfId="906"/>
    <cellStyle name="常规 3 3 9 3 3" xfId="907"/>
    <cellStyle name="常规 3 3 9 3 3 2" xfId="908"/>
    <cellStyle name="常规 3 3 9 3 4" xfId="909"/>
    <cellStyle name="常规 3 3 9 4" xfId="910"/>
    <cellStyle name="常规 3 4" xfId="911"/>
    <cellStyle name="常规 3 4 2" xfId="912"/>
    <cellStyle name="常规 3 4 2 2" xfId="913"/>
    <cellStyle name="常规 3 4 2 2 2" xfId="914"/>
    <cellStyle name="常规 3 4 2 2 2 2" xfId="915"/>
    <cellStyle name="常规 3 4 2 2 3" xfId="916"/>
    <cellStyle name="常规 3 4 2 2 4" xfId="917"/>
    <cellStyle name="常规 3 4 2 3" xfId="918"/>
    <cellStyle name="常规 3 4 3 2" xfId="919"/>
    <cellStyle name="常规 3 4 3 2 2" xfId="920"/>
    <cellStyle name="常规 3 4 3 2 2 2 2" xfId="921"/>
    <cellStyle name="常规 3 4 3 2 2 3" xfId="922"/>
    <cellStyle name="常规 3 4 3 2 2 3 2" xfId="923"/>
    <cellStyle name="常规 6 6 2 2 2" xfId="924"/>
    <cellStyle name="常规 3 4 3 2 2 4" xfId="925"/>
    <cellStyle name="常规 3 4 3 2 3" xfId="926"/>
    <cellStyle name="常规 3 4 3 3" xfId="927"/>
    <cellStyle name="常规 3 4 3 4" xfId="928"/>
    <cellStyle name="常规 3 4 4" xfId="929"/>
    <cellStyle name="常规 3 4 4 3" xfId="930"/>
    <cellStyle name="常规 3 4 4 4" xfId="931"/>
    <cellStyle name="常规 3 4 5" xfId="932"/>
    <cellStyle name="常规 3 5" xfId="933"/>
    <cellStyle name="常规 3 5 2 2 3 2" xfId="934"/>
    <cellStyle name="常规 3 5 2 2 4" xfId="935"/>
    <cellStyle name="常规 3 5 2 3" xfId="936"/>
    <cellStyle name="常规 3 5 3" xfId="937"/>
    <cellStyle name="常规 3 5 3 2" xfId="938"/>
    <cellStyle name="常规 3 5 3 2 2" xfId="939"/>
    <cellStyle name="常规 3 5 3 2 2 3" xfId="940"/>
    <cellStyle name="常规 3 5 3 2 3" xfId="941"/>
    <cellStyle name="常规 3 5 3 3" xfId="942"/>
    <cellStyle name="常规 3 5 3 3 2" xfId="943"/>
    <cellStyle name="常规 3 5 3 3 2 2" xfId="944"/>
    <cellStyle name="常规 3 5 3 3 3" xfId="945"/>
    <cellStyle name="常规 3 5 3 4" xfId="946"/>
    <cellStyle name="常规 3 5 4" xfId="947"/>
    <cellStyle name="常规 5 12" xfId="948"/>
    <cellStyle name="常规 3 5 4 2 2" xfId="949"/>
    <cellStyle name="常规 3 5 4 3" xfId="950"/>
    <cellStyle name="常规 3 5 4 4" xfId="951"/>
    <cellStyle name="常规 7 8 2" xfId="952"/>
    <cellStyle name="常规 3 6" xfId="953"/>
    <cellStyle name="常规 3 6 2 2 2 2" xfId="954"/>
    <cellStyle name="常规 9" xfId="955"/>
    <cellStyle name="常规 5 10 3" xfId="956"/>
    <cellStyle name="常规 3 6 2 2 3" xfId="957"/>
    <cellStyle name="常规 3 6 2 2 3 2" xfId="958"/>
    <cellStyle name="常规 5 11 3" xfId="959"/>
    <cellStyle name="常规 3 6 3 2" xfId="960"/>
    <cellStyle name="常规 3 6 3 2 2" xfId="961"/>
    <cellStyle name="常规 3 6 3 2 2 2" xfId="962"/>
    <cellStyle name="常规 3 6 3 2 2 3" xfId="963"/>
    <cellStyle name="常规 3 6 3 3" xfId="964"/>
    <cellStyle name="常规 5 4 2 2 2" xfId="965"/>
    <cellStyle name="常规 3 6 3 3 2" xfId="966"/>
    <cellStyle name="常规 3 6 3 3 3" xfId="967"/>
    <cellStyle name="常规 3 6 3 4" xfId="968"/>
    <cellStyle name="常规 3 6 4" xfId="969"/>
    <cellStyle name="常规 3 6 4 2 2" xfId="970"/>
    <cellStyle name="常规 3 6 4 4" xfId="971"/>
    <cellStyle name="常规 7 8 3" xfId="972"/>
    <cellStyle name="常规 3 7" xfId="973"/>
    <cellStyle name="常规 3 7 2 3" xfId="974"/>
    <cellStyle name="常规 3 7 3 2 2" xfId="975"/>
    <cellStyle name="常规 3 7 3 3" xfId="976"/>
    <cellStyle name="常规 3 7 3 3 2" xfId="977"/>
    <cellStyle name="常规 3 7 3 4" xfId="978"/>
    <cellStyle name="常规 3 8" xfId="979"/>
    <cellStyle name="常规 31" xfId="980"/>
    <cellStyle name="常规 32" xfId="981"/>
    <cellStyle name="常规 33" xfId="982"/>
    <cellStyle name="常规 34 2" xfId="983"/>
    <cellStyle name="常规 35" xfId="984"/>
    <cellStyle name="常规 36" xfId="985"/>
    <cellStyle name="常规 4" xfId="986"/>
    <cellStyle name="常规 5 3 2 2" xfId="987"/>
    <cellStyle name="常规 6 11" xfId="988"/>
    <cellStyle name="常规 4 2" xfId="989"/>
    <cellStyle name="常规 5 3 2 2 2" xfId="990"/>
    <cellStyle name="常规 6 11 2" xfId="991"/>
    <cellStyle name="常规 4 2 2" xfId="992"/>
    <cellStyle name="常规 6 11 2 2" xfId="993"/>
    <cellStyle name="常规 6 4" xfId="994"/>
    <cellStyle name="常规 4 2 2 2" xfId="995"/>
    <cellStyle name="常规 4 2 3" xfId="996"/>
    <cellStyle name="常规 7 9 2" xfId="997"/>
    <cellStyle name="常规 4 2 4" xfId="998"/>
    <cellStyle name="常规 4 3" xfId="999"/>
    <cellStyle name="常规 6 11 3" xfId="1000"/>
    <cellStyle name="常规 5" xfId="1001"/>
    <cellStyle name="常规 5 3 2 3" xfId="1002"/>
    <cellStyle name="常规 6 12" xfId="1003"/>
    <cellStyle name="常规 5 10" xfId="1004"/>
    <cellStyle name="常规 8" xfId="1005"/>
    <cellStyle name="常规 5 10 2" xfId="1006"/>
    <cellStyle name="常规 5 11" xfId="1007"/>
    <cellStyle name="常规 5 11 2" xfId="1008"/>
    <cellStyle name="常规 5 11 2 2" xfId="1009"/>
    <cellStyle name="常规 5 11 2 2 2" xfId="1010"/>
    <cellStyle name="常规 5 11 2 3" xfId="1011"/>
    <cellStyle name="常规 5 11 2 3 2" xfId="1012"/>
    <cellStyle name="常规 5 6 2" xfId="1013"/>
    <cellStyle name="常规 5 11 2 4" xfId="1014"/>
    <cellStyle name="常规 5 12 2" xfId="1015"/>
    <cellStyle name="常规 5 8 2 3" xfId="1016"/>
    <cellStyle name="常规 5 13" xfId="1017"/>
    <cellStyle name="常规 5 13 2" xfId="1018"/>
    <cellStyle name="常规 5 13 3" xfId="1019"/>
    <cellStyle name="常规 5 13 4" xfId="1020"/>
    <cellStyle name="常规 5 14" xfId="1021"/>
    <cellStyle name="常规 5 2" xfId="1022"/>
    <cellStyle name="常规 6 12 2" xfId="1023"/>
    <cellStyle name="常规 5 2 2" xfId="1024"/>
    <cellStyle name="常规 5 2 2 2" xfId="1025"/>
    <cellStyle name="常规 5 2 2 3" xfId="1026"/>
    <cellStyle name="常规 5 2 3" xfId="1027"/>
    <cellStyle name="常规 5 2 4" xfId="1028"/>
    <cellStyle name="常规 5 3" xfId="1029"/>
    <cellStyle name="常规 5 3 3" xfId="1030"/>
    <cellStyle name="常规 5 3 4" xfId="1031"/>
    <cellStyle name="常规 5 4" xfId="1032"/>
    <cellStyle name="常规 5 4 2" xfId="1033"/>
    <cellStyle name="常规 5 4 2 2" xfId="1034"/>
    <cellStyle name="常规 5 4 2 3" xfId="1035"/>
    <cellStyle name="常规 5 4 3" xfId="1036"/>
    <cellStyle name="常规 5 4 3 2" xfId="1037"/>
    <cellStyle name="常规 5 4 4" xfId="1038"/>
    <cellStyle name="常规 5 5" xfId="1039"/>
    <cellStyle name="常规 5 5 2" xfId="1040"/>
    <cellStyle name="常规 5 5 2 2" xfId="1041"/>
    <cellStyle name="常规 5 5 2 3" xfId="1042"/>
    <cellStyle name="常规 5 6 2 2" xfId="1043"/>
    <cellStyle name="常规 5 6 2 3" xfId="1044"/>
    <cellStyle name="常规 5 6 4" xfId="1045"/>
    <cellStyle name="常规 5 7" xfId="1046"/>
    <cellStyle name="常规 5 7 2" xfId="1047"/>
    <cellStyle name="常规 5 7 2 2" xfId="1048"/>
    <cellStyle name="常规 5 8 2 2" xfId="1049"/>
    <cellStyle name="常规 5 8 3" xfId="1050"/>
    <cellStyle name="常规 5 8 3 2" xfId="1051"/>
    <cellStyle name="常规 6 2 2" xfId="1052"/>
    <cellStyle name="常规 6 2 2 2" xfId="1053"/>
    <cellStyle name="常规 6 2 2 2 2" xfId="1054"/>
    <cellStyle name="常规 6 2 2 3" xfId="1055"/>
    <cellStyle name="常规 6 2 3" xfId="1056"/>
    <cellStyle name="常规 6 2 4" xfId="1057"/>
    <cellStyle name="常规 6 3" xfId="1058"/>
    <cellStyle name="常规 6 3 2" xfId="1059"/>
    <cellStyle name="常规 6 3 2 2" xfId="1060"/>
    <cellStyle name="常规 6 3 2 2 2" xfId="1061"/>
    <cellStyle name="常规 6 3 2 3" xfId="1062"/>
    <cellStyle name="常规 6 3 3" xfId="1063"/>
    <cellStyle name="常规 6 3 3 2" xfId="1064"/>
    <cellStyle name="常规 6 3 4" xfId="1065"/>
    <cellStyle name="常规 6 4 2" xfId="1066"/>
    <cellStyle name="常规 6 4 2 2" xfId="1067"/>
    <cellStyle name="常规 6 4 2 2 2" xfId="1068"/>
    <cellStyle name="常规 6 4 2 3" xfId="1069"/>
    <cellStyle name="常规 6 4 3 2" xfId="1070"/>
    <cellStyle name="常规 6 4 4" xfId="1071"/>
    <cellStyle name="常规 6 5 2" xfId="1072"/>
    <cellStyle name="常规 6 5 2 2" xfId="1073"/>
    <cellStyle name="常规 6 5 2 2 2" xfId="1074"/>
    <cellStyle name="常规 6 5 2 3" xfId="1075"/>
    <cellStyle name="常规 6 5 3 2" xfId="1076"/>
    <cellStyle name="常规 6 5 4" xfId="1077"/>
    <cellStyle name="常规 6 6 2" xfId="1078"/>
    <cellStyle name="常规 6 6 2 2" xfId="1079"/>
    <cellStyle name="常规 6 6 2 3" xfId="1080"/>
    <cellStyle name="常规 6 6 3" xfId="1081"/>
    <cellStyle name="常规 6 6 4" xfId="1082"/>
    <cellStyle name="常规 6 7" xfId="1083"/>
    <cellStyle name="常规 6 7 2" xfId="1084"/>
    <cellStyle name="常规 6 7 2 2" xfId="1085"/>
    <cellStyle name="常规 6 7 2 2 2" xfId="1086"/>
    <cellStyle name="常规 6 7 3" xfId="1087"/>
    <cellStyle name="常规 6 7 4" xfId="1088"/>
    <cellStyle name="常规 6 8" xfId="1089"/>
    <cellStyle name="常规 6 8 2" xfId="1090"/>
    <cellStyle name="常规 6 8 2 2" xfId="1091"/>
    <cellStyle name="常规 6 8 2 2 2" xfId="1092"/>
    <cellStyle name="常规 6 8 3" xfId="1093"/>
    <cellStyle name="常规 6 8 3 2" xfId="1094"/>
    <cellStyle name="常规 6 8 4" xfId="1095"/>
    <cellStyle name="常规 6 9" xfId="1096"/>
    <cellStyle name="常规 7 10" xfId="1097"/>
    <cellStyle name="常规 7 11" xfId="1098"/>
    <cellStyle name="常规 7 2" xfId="1099"/>
    <cellStyle name="常规 7 2 2" xfId="1100"/>
    <cellStyle name="常规 7 2 3" xfId="1101"/>
    <cellStyle name="常规 7 2 3 2" xfId="1102"/>
    <cellStyle name="常规 7 2 4" xfId="1103"/>
    <cellStyle name="常规 7 4 2" xfId="1104"/>
    <cellStyle name="常规 7 4 3" xfId="1105"/>
    <cellStyle name="常规 7 4 3 2" xfId="1106"/>
    <cellStyle name="常规 7 4 4" xfId="1107"/>
    <cellStyle name="常规 7 5" xfId="1108"/>
    <cellStyle name="常规 7 5 2" xfId="1109"/>
    <cellStyle name="常规 7 5 3" xfId="1110"/>
    <cellStyle name="常规 7 5 4" xfId="1111"/>
    <cellStyle name="常规 7 6" xfId="1112"/>
    <cellStyle name="常规 7 6 2" xfId="1113"/>
    <cellStyle name="常规 7 6 3" xfId="1114"/>
    <cellStyle name="常规 7 6 4" xfId="1115"/>
    <cellStyle name="常规 7 7" xfId="1116"/>
    <cellStyle name="常规 7 8" xfId="1117"/>
    <cellStyle name="常规 7 9" xfId="1118"/>
    <cellStyle name="常规 8 2 2" xfId="1119"/>
    <cellStyle name="常规 8 2 3" xfId="1120"/>
    <cellStyle name="常规 8 2 4" xfId="1121"/>
    <cellStyle name="常规 8 3 4" xfId="1122"/>
    <cellStyle name="常规 8 6" xfId="1123"/>
    <cellStyle name="常规 8 7" xfId="1124"/>
    <cellStyle name="常规 9 2" xfId="1125"/>
    <cellStyle name="常规 9 2 2" xfId="1126"/>
    <cellStyle name="常规 9 2 2 2" xfId="1127"/>
    <cellStyle name="常规 9 2 3" xfId="1128"/>
    <cellStyle name="常规 9 2 4" xfId="1129"/>
    <cellStyle name="样式 1" xfId="1130"/>
    <cellStyle name="样式 1 2" xfId="1131"/>
    <cellStyle name="样式 1 3" xfId="1132"/>
  </cellStyles>
  <tableStyles count="0" defaultTableStyle="TableStyleMedium9" defaultPivotStyle="PivotStyleLight16"/>
  <colors>
    <mruColors>
      <color rgb="00CEC0EF"/>
      <color rgb="00B8EA7D"/>
      <color rgb="00EFFB8F"/>
      <color rgb="00FEE7EE"/>
      <color rgb="00F8749D"/>
      <color rgb="00FFFF00"/>
      <color rgb="003333FB"/>
      <color rgb="00FC36FA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workbookViewId="0">
      <selection activeCell="AA20" sqref="AA20"/>
    </sheetView>
  </sheetViews>
  <sheetFormatPr defaultColWidth="9" defaultRowHeight="13.5"/>
  <cols>
    <col min="1" max="1" width="2.5" style="1" customWidth="1"/>
    <col min="2" max="2" width="6.625" style="1" customWidth="1"/>
    <col min="3" max="3" width="3.5" style="1" customWidth="1"/>
    <col min="4" max="4" width="7.38333333333333" style="1" customWidth="1"/>
    <col min="5" max="5" width="3.5" style="1" customWidth="1"/>
    <col min="6" max="6" width="7.25" style="1" customWidth="1"/>
    <col min="7" max="7" width="3.75" style="1" customWidth="1"/>
    <col min="8" max="8" width="7.13333333333333" style="1" customWidth="1"/>
    <col min="9" max="9" width="4" style="1" customWidth="1"/>
    <col min="10" max="10" width="7.38333333333333" style="1" customWidth="1"/>
    <col min="11" max="11" width="3.5" style="1" customWidth="1"/>
    <col min="12" max="12" width="6.01666666666667" style="1" customWidth="1"/>
    <col min="13" max="13" width="3.63333333333333" style="1" customWidth="1"/>
    <col min="14" max="14" width="7.38333333333333" style="1" customWidth="1"/>
    <col min="15" max="15" width="4.38333333333333" style="1" customWidth="1"/>
    <col min="16" max="16" width="9" style="1" customWidth="1"/>
    <col min="17" max="17" width="5.45" style="1" customWidth="1"/>
    <col min="18" max="18" width="6.13333333333333" style="1" customWidth="1"/>
    <col min="19" max="19" width="4" style="1" customWidth="1"/>
    <col min="20" max="20" width="7" style="1" customWidth="1"/>
    <col min="21" max="21" width="8.25" style="1" customWidth="1"/>
    <col min="22" max="22" width="9.68333333333333" style="1" customWidth="1"/>
    <col min="23" max="23" width="9.63333333333333" style="1" customWidth="1"/>
    <col min="24" max="16384" width="9" style="1"/>
  </cols>
  <sheetData>
    <row r="1" s="1" customFormat="1" ht="25" customHeight="1" spans="1:23">
      <c r="A1" s="4" t="s">
        <v>0</v>
      </c>
      <c r="B1" s="4"/>
      <c r="C1" s="4"/>
      <c r="D1" s="4"/>
      <c r="E1" s="5"/>
      <c r="F1" s="5"/>
      <c r="G1" s="4"/>
      <c r="H1" s="4"/>
      <c r="I1" s="4"/>
      <c r="J1" s="4"/>
      <c r="K1" s="5"/>
      <c r="L1" s="5"/>
      <c r="M1" s="5"/>
      <c r="N1" s="5"/>
      <c r="O1" s="4"/>
      <c r="P1" s="4"/>
      <c r="Q1" s="4"/>
      <c r="R1" s="4"/>
      <c r="S1" s="5"/>
      <c r="T1" s="5"/>
      <c r="U1" s="4"/>
      <c r="V1" s="4"/>
      <c r="W1" s="4"/>
    </row>
    <row r="2" s="1" customFormat="1" ht="18.75" customHeight="1" spans="1:23">
      <c r="A2" s="6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 t="s">
        <v>4</v>
      </c>
      <c r="R2" s="7"/>
      <c r="S2" s="7"/>
      <c r="T2" s="7"/>
      <c r="U2" s="7"/>
      <c r="V2" s="6" t="s">
        <v>5</v>
      </c>
      <c r="W2" s="6" t="s">
        <v>6</v>
      </c>
    </row>
    <row r="3" s="1" customFormat="1" ht="18.75" customHeight="1" spans="1:23">
      <c r="A3" s="6"/>
      <c r="B3" s="6"/>
      <c r="C3" s="7" t="s">
        <v>7</v>
      </c>
      <c r="D3" s="7"/>
      <c r="E3" s="7"/>
      <c r="F3" s="7"/>
      <c r="G3" s="7"/>
      <c r="H3" s="7"/>
      <c r="I3" s="7" t="s">
        <v>8</v>
      </c>
      <c r="J3" s="7"/>
      <c r="K3" s="7"/>
      <c r="L3" s="7"/>
      <c r="M3" s="7"/>
      <c r="N3" s="7"/>
      <c r="O3" s="7" t="s">
        <v>9</v>
      </c>
      <c r="P3" s="7"/>
      <c r="Q3" s="6" t="s">
        <v>10</v>
      </c>
      <c r="R3" s="6"/>
      <c r="S3" s="6" t="s">
        <v>11</v>
      </c>
      <c r="T3" s="6"/>
      <c r="U3" s="7" t="s">
        <v>9</v>
      </c>
      <c r="V3" s="6"/>
      <c r="W3" s="6"/>
    </row>
    <row r="4" s="1" customFormat="1" ht="52" customHeight="1" spans="1:23">
      <c r="A4" s="6"/>
      <c r="B4" s="6"/>
      <c r="C4" s="6" t="s">
        <v>12</v>
      </c>
      <c r="D4" s="6"/>
      <c r="E4" s="6" t="s">
        <v>13</v>
      </c>
      <c r="F4" s="6"/>
      <c r="G4" s="6" t="s">
        <v>14</v>
      </c>
      <c r="H4" s="7"/>
      <c r="I4" s="6" t="s">
        <v>15</v>
      </c>
      <c r="J4" s="7"/>
      <c r="K4" s="6" t="s">
        <v>16</v>
      </c>
      <c r="L4" s="7"/>
      <c r="M4" s="6" t="s">
        <v>17</v>
      </c>
      <c r="N4" s="7"/>
      <c r="O4" s="7"/>
      <c r="P4" s="7"/>
      <c r="Q4" s="6"/>
      <c r="R4" s="6"/>
      <c r="S4" s="6"/>
      <c r="T4" s="6"/>
      <c r="U4" s="7"/>
      <c r="V4" s="6"/>
      <c r="W4" s="6"/>
    </row>
    <row r="5" s="1" customFormat="1" ht="32" customHeight="1" spans="1:23">
      <c r="A5" s="6"/>
      <c r="B5" s="6"/>
      <c r="C5" s="7" t="s">
        <v>18</v>
      </c>
      <c r="D5" s="6" t="s">
        <v>19</v>
      </c>
      <c r="E5" s="7" t="s">
        <v>18</v>
      </c>
      <c r="F5" s="6" t="s">
        <v>19</v>
      </c>
      <c r="G5" s="6" t="s">
        <v>18</v>
      </c>
      <c r="H5" s="6" t="s">
        <v>19</v>
      </c>
      <c r="I5" s="6" t="s">
        <v>18</v>
      </c>
      <c r="J5" s="6" t="s">
        <v>19</v>
      </c>
      <c r="K5" s="6" t="s">
        <v>18</v>
      </c>
      <c r="L5" s="6" t="s">
        <v>19</v>
      </c>
      <c r="M5" s="7" t="s">
        <v>18</v>
      </c>
      <c r="N5" s="6" t="s">
        <v>19</v>
      </c>
      <c r="O5" s="7" t="s">
        <v>18</v>
      </c>
      <c r="P5" s="6" t="s">
        <v>19</v>
      </c>
      <c r="Q5" s="6" t="s">
        <v>18</v>
      </c>
      <c r="R5" s="6" t="s">
        <v>19</v>
      </c>
      <c r="S5" s="7" t="s">
        <v>18</v>
      </c>
      <c r="T5" s="8" t="s">
        <v>19</v>
      </c>
      <c r="U5" s="7" t="s">
        <v>20</v>
      </c>
      <c r="V5" s="6"/>
      <c r="W5" s="6"/>
    </row>
    <row r="6" s="2" customFormat="1" ht="20.1" customHeight="1" spans="1:23">
      <c r="A6" s="7">
        <v>1</v>
      </c>
      <c r="B6" s="8" t="s">
        <v>21</v>
      </c>
      <c r="C6" s="9">
        <v>26</v>
      </c>
      <c r="D6" s="10">
        <v>1.4495</v>
      </c>
      <c r="E6" s="9">
        <v>8</v>
      </c>
      <c r="F6" s="11">
        <v>0.3568</v>
      </c>
      <c r="G6" s="9">
        <v>12</v>
      </c>
      <c r="H6" s="10">
        <v>0.3345</v>
      </c>
      <c r="I6" s="9">
        <v>42</v>
      </c>
      <c r="J6" s="11">
        <v>4.683</v>
      </c>
      <c r="K6" s="9">
        <v>2</v>
      </c>
      <c r="L6" s="11">
        <v>0.1338</v>
      </c>
      <c r="M6" s="9">
        <v>24</v>
      </c>
      <c r="N6" s="11">
        <v>1.115</v>
      </c>
      <c r="O6" s="12">
        <f t="shared" ref="O6:O18" si="0">C6+E6+G6+I6+K6+M6</f>
        <v>114</v>
      </c>
      <c r="P6" s="13">
        <f t="shared" ref="P6:P17" si="1">N6+L6+J6+H6+F6+D6</f>
        <v>8.0726</v>
      </c>
      <c r="Q6" s="9">
        <v>341</v>
      </c>
      <c r="R6" s="11">
        <v>4.816</v>
      </c>
      <c r="S6" s="9">
        <v>8</v>
      </c>
      <c r="T6" s="11">
        <f t="shared" ref="T6:T14" si="2">400*S6/10000</f>
        <v>0.32</v>
      </c>
      <c r="U6" s="14">
        <f t="shared" ref="U6:U19" si="3">R6+T6</f>
        <v>5.136</v>
      </c>
      <c r="V6" s="13">
        <f t="shared" ref="V6:V17" si="4">U6+P6</f>
        <v>13.2086</v>
      </c>
      <c r="W6" s="13">
        <f t="shared" ref="W6:W18" si="5">V6-T6</f>
        <v>12.8886</v>
      </c>
    </row>
    <row r="7" s="2" customFormat="1" ht="20.1" customHeight="1" spans="1:23">
      <c r="A7" s="7">
        <v>2</v>
      </c>
      <c r="B7" s="8" t="s">
        <v>22</v>
      </c>
      <c r="C7" s="9">
        <v>33</v>
      </c>
      <c r="D7" s="10">
        <v>1.83975</v>
      </c>
      <c r="E7" s="9">
        <v>22</v>
      </c>
      <c r="F7" s="11">
        <v>0.9812</v>
      </c>
      <c r="G7" s="9">
        <v>7</v>
      </c>
      <c r="H7" s="10">
        <v>0.195125</v>
      </c>
      <c r="I7" s="9">
        <v>50</v>
      </c>
      <c r="J7" s="11">
        <v>5.575</v>
      </c>
      <c r="K7" s="9">
        <v>1</v>
      </c>
      <c r="L7" s="11">
        <v>0.0669</v>
      </c>
      <c r="M7" s="9">
        <v>34</v>
      </c>
      <c r="N7" s="11">
        <v>1.5164</v>
      </c>
      <c r="O7" s="12">
        <f t="shared" si="0"/>
        <v>147</v>
      </c>
      <c r="P7" s="13">
        <f t="shared" si="1"/>
        <v>10.174375</v>
      </c>
      <c r="Q7" s="9">
        <v>344</v>
      </c>
      <c r="R7" s="11">
        <v>4.844</v>
      </c>
      <c r="S7" s="9">
        <v>10</v>
      </c>
      <c r="T7" s="11">
        <f t="shared" si="2"/>
        <v>0.4</v>
      </c>
      <c r="U7" s="14">
        <f t="shared" si="3"/>
        <v>5.244</v>
      </c>
      <c r="V7" s="13">
        <f t="shared" si="4"/>
        <v>15.418375</v>
      </c>
      <c r="W7" s="13">
        <f t="shared" si="5"/>
        <v>15.018375</v>
      </c>
    </row>
    <row r="8" s="2" customFormat="1" ht="19" customHeight="1" spans="1:23">
      <c r="A8" s="7">
        <v>3</v>
      </c>
      <c r="B8" s="8" t="s">
        <v>23</v>
      </c>
      <c r="C8" s="9">
        <v>52</v>
      </c>
      <c r="D8" s="10">
        <v>2.899</v>
      </c>
      <c r="E8" s="9">
        <v>33</v>
      </c>
      <c r="F8" s="11">
        <v>1.4718</v>
      </c>
      <c r="G8" s="9">
        <v>29</v>
      </c>
      <c r="H8" s="10">
        <v>0.808375</v>
      </c>
      <c r="I8" s="9">
        <v>103</v>
      </c>
      <c r="J8" s="11">
        <v>11.4845</v>
      </c>
      <c r="K8" s="9">
        <v>2</v>
      </c>
      <c r="L8" s="11">
        <v>0.1338</v>
      </c>
      <c r="M8" s="9">
        <v>31</v>
      </c>
      <c r="N8" s="11">
        <v>1.3826</v>
      </c>
      <c r="O8" s="12">
        <f t="shared" si="0"/>
        <v>250</v>
      </c>
      <c r="P8" s="13">
        <f t="shared" si="1"/>
        <v>18.180075</v>
      </c>
      <c r="Q8" s="9">
        <v>554</v>
      </c>
      <c r="R8" s="11">
        <v>7.812</v>
      </c>
      <c r="S8" s="9">
        <v>24</v>
      </c>
      <c r="T8" s="11">
        <f t="shared" si="2"/>
        <v>0.96</v>
      </c>
      <c r="U8" s="14">
        <f t="shared" si="3"/>
        <v>8.772</v>
      </c>
      <c r="V8" s="13">
        <f t="shared" si="4"/>
        <v>26.952075</v>
      </c>
      <c r="W8" s="13">
        <f t="shared" si="5"/>
        <v>25.992075</v>
      </c>
    </row>
    <row r="9" s="2" customFormat="1" ht="20.1" customHeight="1" spans="1:23">
      <c r="A9" s="15">
        <v>4</v>
      </c>
      <c r="B9" s="16" t="s">
        <v>24</v>
      </c>
      <c r="C9" s="9">
        <v>42</v>
      </c>
      <c r="D9" s="10">
        <f>557.5*C9/10000</f>
        <v>2.3415</v>
      </c>
      <c r="E9" s="9">
        <v>18</v>
      </c>
      <c r="F9" s="11">
        <f>446*E9/10000</f>
        <v>0.8028</v>
      </c>
      <c r="G9" s="9">
        <v>18</v>
      </c>
      <c r="H9" s="10">
        <f>278.75*G9/10000</f>
        <v>0.50175</v>
      </c>
      <c r="I9" s="9">
        <v>69</v>
      </c>
      <c r="J9" s="11">
        <v>7.6935</v>
      </c>
      <c r="K9" s="9">
        <v>2</v>
      </c>
      <c r="L9" s="11">
        <v>0.1338</v>
      </c>
      <c r="M9" s="9">
        <v>32</v>
      </c>
      <c r="N9" s="11">
        <v>1.4718</v>
      </c>
      <c r="O9" s="12">
        <f t="shared" si="0"/>
        <v>181</v>
      </c>
      <c r="P9" s="13">
        <f t="shared" si="1"/>
        <v>12.94515</v>
      </c>
      <c r="Q9" s="9">
        <f>417+42</f>
        <v>459</v>
      </c>
      <c r="R9" s="11">
        <f>5.894+0.588</f>
        <v>6.482</v>
      </c>
      <c r="S9" s="9">
        <v>7</v>
      </c>
      <c r="T9" s="11">
        <f t="shared" si="2"/>
        <v>0.28</v>
      </c>
      <c r="U9" s="14">
        <f t="shared" si="3"/>
        <v>6.762</v>
      </c>
      <c r="V9" s="13">
        <f t="shared" si="4"/>
        <v>19.70715</v>
      </c>
      <c r="W9" s="13">
        <f t="shared" si="5"/>
        <v>19.42715</v>
      </c>
    </row>
    <row r="10" s="2" customFormat="1" ht="22" customHeight="1" spans="1:23">
      <c r="A10" s="15">
        <v>5</v>
      </c>
      <c r="B10" s="16" t="s">
        <v>25</v>
      </c>
      <c r="C10" s="9">
        <v>30</v>
      </c>
      <c r="D10" s="10">
        <f>(557.5*C10/10000)</f>
        <v>1.6725</v>
      </c>
      <c r="E10" s="9">
        <v>8</v>
      </c>
      <c r="F10" s="11">
        <f>446*E10/10000</f>
        <v>0.3568</v>
      </c>
      <c r="G10" s="9">
        <v>11</v>
      </c>
      <c r="H10" s="10">
        <f>278.75*G10/10000+0.027875</f>
        <v>0.3345</v>
      </c>
      <c r="I10" s="9">
        <v>42</v>
      </c>
      <c r="J10" s="11">
        <f>1115*I10/10000</f>
        <v>4.683</v>
      </c>
      <c r="K10" s="9">
        <v>1</v>
      </c>
      <c r="L10" s="11">
        <f>669*K10/10000</f>
        <v>0.0669</v>
      </c>
      <c r="M10" s="9">
        <v>17</v>
      </c>
      <c r="N10" s="11">
        <f>446*M10/10000</f>
        <v>0.7582</v>
      </c>
      <c r="O10" s="12">
        <f t="shared" si="0"/>
        <v>109</v>
      </c>
      <c r="P10" s="13">
        <f t="shared" si="1"/>
        <v>7.8719</v>
      </c>
      <c r="Q10" s="9">
        <v>262</v>
      </c>
      <c r="R10" s="11">
        <f>140*Q10/10000</f>
        <v>3.668</v>
      </c>
      <c r="S10" s="9">
        <v>7</v>
      </c>
      <c r="T10" s="11">
        <f t="shared" si="2"/>
        <v>0.28</v>
      </c>
      <c r="U10" s="14">
        <f t="shared" si="3"/>
        <v>3.948</v>
      </c>
      <c r="V10" s="13">
        <f t="shared" si="4"/>
        <v>11.8199</v>
      </c>
      <c r="W10" s="13">
        <f t="shared" si="5"/>
        <v>11.5399</v>
      </c>
    </row>
    <row r="11" s="2" customFormat="1" ht="20.1" customHeight="1" spans="1:23">
      <c r="A11" s="15">
        <v>6</v>
      </c>
      <c r="B11" s="6" t="s">
        <v>26</v>
      </c>
      <c r="C11" s="9">
        <v>19</v>
      </c>
      <c r="D11" s="10">
        <v>1.05925</v>
      </c>
      <c r="E11" s="9">
        <v>14</v>
      </c>
      <c r="F11" s="11">
        <v>0.6244</v>
      </c>
      <c r="G11" s="9">
        <v>5</v>
      </c>
      <c r="H11" s="10">
        <v>0.139375</v>
      </c>
      <c r="I11" s="9">
        <v>50</v>
      </c>
      <c r="J11" s="11">
        <v>5.575</v>
      </c>
      <c r="K11" s="9">
        <v>0</v>
      </c>
      <c r="L11" s="11">
        <v>0</v>
      </c>
      <c r="M11" s="9">
        <v>17</v>
      </c>
      <c r="N11" s="11">
        <v>0.8474</v>
      </c>
      <c r="O11" s="12">
        <f t="shared" si="0"/>
        <v>105</v>
      </c>
      <c r="P11" s="13">
        <f t="shared" si="1"/>
        <v>8.245425</v>
      </c>
      <c r="Q11" s="9">
        <v>297</v>
      </c>
      <c r="R11" s="11">
        <v>4.228</v>
      </c>
      <c r="S11" s="9">
        <v>4</v>
      </c>
      <c r="T11" s="11">
        <f t="shared" si="2"/>
        <v>0.16</v>
      </c>
      <c r="U11" s="14">
        <f t="shared" si="3"/>
        <v>4.388</v>
      </c>
      <c r="V11" s="13">
        <f t="shared" si="4"/>
        <v>12.633425</v>
      </c>
      <c r="W11" s="13">
        <f t="shared" si="5"/>
        <v>12.473425</v>
      </c>
    </row>
    <row r="12" s="2" customFormat="1" ht="20.1" customHeight="1" spans="1:23">
      <c r="A12" s="15">
        <v>7</v>
      </c>
      <c r="B12" s="6" t="s">
        <v>27</v>
      </c>
      <c r="C12" s="9">
        <v>31</v>
      </c>
      <c r="D12" s="10">
        <v>1.72825</v>
      </c>
      <c r="E12" s="9">
        <v>27</v>
      </c>
      <c r="F12" s="11">
        <v>1.2042</v>
      </c>
      <c r="G12" s="9">
        <v>27</v>
      </c>
      <c r="H12" s="10">
        <v>0.752625</v>
      </c>
      <c r="I12" s="9">
        <v>71</v>
      </c>
      <c r="J12" s="11">
        <v>8.028</v>
      </c>
      <c r="K12" s="9">
        <v>0</v>
      </c>
      <c r="L12" s="11">
        <v>0</v>
      </c>
      <c r="M12" s="9">
        <v>24</v>
      </c>
      <c r="N12" s="11">
        <v>1.1596</v>
      </c>
      <c r="O12" s="12">
        <f t="shared" si="0"/>
        <v>180</v>
      </c>
      <c r="P12" s="13">
        <f t="shared" si="1"/>
        <v>12.872675</v>
      </c>
      <c r="Q12" s="9">
        <v>373</v>
      </c>
      <c r="R12" s="11">
        <v>5.236</v>
      </c>
      <c r="S12" s="9">
        <v>3</v>
      </c>
      <c r="T12" s="11">
        <f t="shared" si="2"/>
        <v>0.12</v>
      </c>
      <c r="U12" s="14">
        <f t="shared" si="3"/>
        <v>5.356</v>
      </c>
      <c r="V12" s="13">
        <f t="shared" si="4"/>
        <v>18.228675</v>
      </c>
      <c r="W12" s="13">
        <f t="shared" si="5"/>
        <v>18.108675</v>
      </c>
    </row>
    <row r="13" s="2" customFormat="1" ht="21" customHeight="1" spans="1:23">
      <c r="A13" s="15">
        <v>8</v>
      </c>
      <c r="B13" s="6" t="s">
        <v>28</v>
      </c>
      <c r="C13" s="9">
        <v>26</v>
      </c>
      <c r="D13" s="10">
        <v>1.4495</v>
      </c>
      <c r="E13" s="9">
        <v>17</v>
      </c>
      <c r="F13" s="11">
        <v>0.7582</v>
      </c>
      <c r="G13" s="9">
        <v>19</v>
      </c>
      <c r="H13" s="10">
        <v>0.529625</v>
      </c>
      <c r="I13" s="9">
        <v>47</v>
      </c>
      <c r="J13" s="11">
        <v>5.3074</v>
      </c>
      <c r="K13" s="9">
        <v>2</v>
      </c>
      <c r="L13" s="11">
        <f>669*K13/10000</f>
        <v>0.1338</v>
      </c>
      <c r="M13" s="9">
        <v>16</v>
      </c>
      <c r="N13" s="11">
        <v>0.7582</v>
      </c>
      <c r="O13" s="12">
        <f t="shared" si="0"/>
        <v>127</v>
      </c>
      <c r="P13" s="13">
        <f t="shared" si="1"/>
        <v>8.936725</v>
      </c>
      <c r="Q13" s="9">
        <v>331</v>
      </c>
      <c r="R13" s="11">
        <v>4.676</v>
      </c>
      <c r="S13" s="9">
        <v>4</v>
      </c>
      <c r="T13" s="11">
        <f t="shared" si="2"/>
        <v>0.16</v>
      </c>
      <c r="U13" s="14">
        <f t="shared" si="3"/>
        <v>4.836</v>
      </c>
      <c r="V13" s="13">
        <f t="shared" si="4"/>
        <v>13.772725</v>
      </c>
      <c r="W13" s="13">
        <f t="shared" si="5"/>
        <v>13.612725</v>
      </c>
    </row>
    <row r="14" s="2" customFormat="1" ht="20.1" customHeight="1" spans="1:23">
      <c r="A14" s="15">
        <v>9</v>
      </c>
      <c r="B14" s="6" t="s">
        <v>29</v>
      </c>
      <c r="C14" s="9">
        <v>58</v>
      </c>
      <c r="D14" s="10">
        <v>3.2335</v>
      </c>
      <c r="E14" s="9">
        <v>30</v>
      </c>
      <c r="F14" s="11">
        <v>1.338</v>
      </c>
      <c r="G14" s="9">
        <v>24</v>
      </c>
      <c r="H14" s="10">
        <v>0.669</v>
      </c>
      <c r="I14" s="9">
        <v>59</v>
      </c>
      <c r="J14" s="11">
        <f>6.5785+0.1115</f>
        <v>6.69</v>
      </c>
      <c r="K14" s="9">
        <v>0</v>
      </c>
      <c r="L14" s="11">
        <v>0</v>
      </c>
      <c r="M14" s="9">
        <v>17</v>
      </c>
      <c r="N14" s="11">
        <f>0.7582+0.0446</f>
        <v>0.8028</v>
      </c>
      <c r="O14" s="12">
        <f t="shared" si="0"/>
        <v>188</v>
      </c>
      <c r="P14" s="13">
        <f t="shared" si="1"/>
        <v>12.7333</v>
      </c>
      <c r="Q14" s="9">
        <v>391</v>
      </c>
      <c r="R14" s="11">
        <f>5.474+0.056</f>
        <v>5.53</v>
      </c>
      <c r="S14" s="9">
        <v>10</v>
      </c>
      <c r="T14" s="11">
        <f t="shared" si="2"/>
        <v>0.4</v>
      </c>
      <c r="U14" s="14">
        <f t="shared" si="3"/>
        <v>5.93</v>
      </c>
      <c r="V14" s="13">
        <f t="shared" si="4"/>
        <v>18.6633</v>
      </c>
      <c r="W14" s="13">
        <f t="shared" si="5"/>
        <v>18.2633</v>
      </c>
    </row>
    <row r="15" s="2" customFormat="1" ht="20.1" customHeight="1" spans="1:23">
      <c r="A15" s="15">
        <v>10</v>
      </c>
      <c r="B15" s="6" t="s">
        <v>30</v>
      </c>
      <c r="C15" s="9">
        <v>32</v>
      </c>
      <c r="D15" s="10">
        <v>1.784</v>
      </c>
      <c r="E15" s="9">
        <v>29</v>
      </c>
      <c r="F15" s="11">
        <v>1.2934</v>
      </c>
      <c r="G15" s="9">
        <v>8</v>
      </c>
      <c r="H15" s="10">
        <v>0.223</v>
      </c>
      <c r="I15" s="9">
        <v>52</v>
      </c>
      <c r="J15" s="11">
        <v>5.798</v>
      </c>
      <c r="K15" s="9">
        <v>0</v>
      </c>
      <c r="L15" s="11">
        <v>0</v>
      </c>
      <c r="M15" s="9">
        <v>15</v>
      </c>
      <c r="N15" s="11">
        <v>0.669</v>
      </c>
      <c r="O15" s="12">
        <f t="shared" si="0"/>
        <v>136</v>
      </c>
      <c r="P15" s="13">
        <f t="shared" si="1"/>
        <v>9.7674</v>
      </c>
      <c r="Q15" s="9">
        <v>302</v>
      </c>
      <c r="R15" s="11">
        <v>4.27</v>
      </c>
      <c r="S15" s="9">
        <v>4</v>
      </c>
      <c r="T15" s="11">
        <v>0.16</v>
      </c>
      <c r="U15" s="14">
        <f t="shared" si="3"/>
        <v>4.43</v>
      </c>
      <c r="V15" s="13">
        <f t="shared" si="4"/>
        <v>14.1974</v>
      </c>
      <c r="W15" s="13">
        <f t="shared" si="5"/>
        <v>14.0374</v>
      </c>
    </row>
    <row r="16" s="2" customFormat="1" ht="20.1" customHeight="1" spans="1:23">
      <c r="A16" s="15">
        <v>11</v>
      </c>
      <c r="B16" s="6" t="s">
        <v>31</v>
      </c>
      <c r="C16" s="9">
        <v>66</v>
      </c>
      <c r="D16" s="10">
        <v>3.6795</v>
      </c>
      <c r="E16" s="9">
        <v>44</v>
      </c>
      <c r="F16" s="11">
        <v>1.9624</v>
      </c>
      <c r="G16" s="9">
        <v>32</v>
      </c>
      <c r="H16" s="10">
        <v>0.892</v>
      </c>
      <c r="I16" s="9">
        <v>75</v>
      </c>
      <c r="J16" s="11">
        <v>8.3625</v>
      </c>
      <c r="K16" s="9">
        <v>2</v>
      </c>
      <c r="L16" s="11">
        <v>0.1338</v>
      </c>
      <c r="M16" s="9">
        <v>26</v>
      </c>
      <c r="N16" s="11">
        <v>1.1596</v>
      </c>
      <c r="O16" s="12">
        <f t="shared" si="0"/>
        <v>245</v>
      </c>
      <c r="P16" s="13">
        <f t="shared" si="1"/>
        <v>16.1898</v>
      </c>
      <c r="Q16" s="9">
        <v>426</v>
      </c>
      <c r="R16" s="11">
        <v>5.992</v>
      </c>
      <c r="S16" s="9">
        <v>17</v>
      </c>
      <c r="T16" s="11">
        <f>400*S16/10000</f>
        <v>0.68</v>
      </c>
      <c r="U16" s="14">
        <f t="shared" si="3"/>
        <v>6.672</v>
      </c>
      <c r="V16" s="13">
        <f t="shared" si="4"/>
        <v>22.8618</v>
      </c>
      <c r="W16" s="13">
        <f t="shared" si="5"/>
        <v>22.1818</v>
      </c>
    </row>
    <row r="17" s="2" customFormat="1" ht="21" customHeight="1" spans="1:23">
      <c r="A17" s="15">
        <v>12</v>
      </c>
      <c r="B17" s="6" t="s">
        <v>32</v>
      </c>
      <c r="C17" s="9">
        <v>99</v>
      </c>
      <c r="D17" s="10">
        <f>C17*0.05575</f>
        <v>5.51925</v>
      </c>
      <c r="E17" s="9">
        <v>66</v>
      </c>
      <c r="F17" s="11">
        <f>E17*0.0446</f>
        <v>2.9436</v>
      </c>
      <c r="G17" s="9">
        <v>45</v>
      </c>
      <c r="H17" s="10">
        <f>G17*0.027875</f>
        <v>1.254375</v>
      </c>
      <c r="I17" s="9">
        <v>73</v>
      </c>
      <c r="J17" s="11">
        <v>8.251</v>
      </c>
      <c r="K17" s="9">
        <v>0</v>
      </c>
      <c r="L17" s="11">
        <v>0</v>
      </c>
      <c r="M17" s="9">
        <v>59</v>
      </c>
      <c r="N17" s="11">
        <v>2.7652</v>
      </c>
      <c r="O17" s="12">
        <f t="shared" si="0"/>
        <v>342</v>
      </c>
      <c r="P17" s="13">
        <f t="shared" si="1"/>
        <v>20.733425</v>
      </c>
      <c r="Q17" s="9">
        <v>509</v>
      </c>
      <c r="R17" s="11">
        <v>7.154</v>
      </c>
      <c r="S17" s="9">
        <v>25</v>
      </c>
      <c r="T17" s="11">
        <v>1</v>
      </c>
      <c r="U17" s="14">
        <f t="shared" si="3"/>
        <v>8.154</v>
      </c>
      <c r="V17" s="13">
        <f t="shared" si="4"/>
        <v>28.887425</v>
      </c>
      <c r="W17" s="13">
        <f t="shared" si="5"/>
        <v>27.887425</v>
      </c>
    </row>
    <row r="18" s="2" customFormat="1" ht="20.1" customHeight="1" spans="1:23">
      <c r="A18" s="15">
        <v>13</v>
      </c>
      <c r="B18" s="6" t="s">
        <v>33</v>
      </c>
      <c r="C18" s="9">
        <v>51</v>
      </c>
      <c r="D18" s="10">
        <v>2.84325</v>
      </c>
      <c r="E18" s="9">
        <v>31</v>
      </c>
      <c r="F18" s="11">
        <v>1.3826</v>
      </c>
      <c r="G18" s="9">
        <v>21</v>
      </c>
      <c r="H18" s="10">
        <v>0.585375</v>
      </c>
      <c r="I18" s="9">
        <v>61</v>
      </c>
      <c r="J18" s="11">
        <v>6.8015</v>
      </c>
      <c r="K18" s="9">
        <v>0</v>
      </c>
      <c r="L18" s="11">
        <f>591*K18/10000</f>
        <v>0</v>
      </c>
      <c r="M18" s="9">
        <v>14</v>
      </c>
      <c r="N18" s="11">
        <v>0.6244</v>
      </c>
      <c r="O18" s="12">
        <f t="shared" si="0"/>
        <v>178</v>
      </c>
      <c r="P18" s="13">
        <f>D18+F18+H18+J18+L18+N18</f>
        <v>12.237125</v>
      </c>
      <c r="Q18" s="9">
        <v>321</v>
      </c>
      <c r="R18" s="11">
        <v>4.522</v>
      </c>
      <c r="S18" s="9">
        <v>7</v>
      </c>
      <c r="T18" s="11">
        <v>0.28</v>
      </c>
      <c r="U18" s="14">
        <f t="shared" si="3"/>
        <v>4.802</v>
      </c>
      <c r="V18" s="13">
        <f>P18+U18</f>
        <v>17.039125</v>
      </c>
      <c r="W18" s="13">
        <f t="shared" si="5"/>
        <v>16.759125</v>
      </c>
    </row>
    <row r="19" s="3" customFormat="1" ht="19" customHeight="1" spans="1:23">
      <c r="A19" s="7" t="s">
        <v>34</v>
      </c>
      <c r="B19" s="7"/>
      <c r="C19" s="17">
        <f t="shared" ref="C19:S19" si="6">SUM(C6:C18)</f>
        <v>565</v>
      </c>
      <c r="D19" s="18">
        <f t="shared" si="6"/>
        <v>31.49875</v>
      </c>
      <c r="E19" s="17">
        <f t="shared" si="6"/>
        <v>347</v>
      </c>
      <c r="F19" s="19">
        <f t="shared" si="6"/>
        <v>15.4762</v>
      </c>
      <c r="G19" s="17">
        <f t="shared" si="6"/>
        <v>258</v>
      </c>
      <c r="H19" s="18">
        <f t="shared" si="6"/>
        <v>7.219625</v>
      </c>
      <c r="I19" s="17">
        <f t="shared" si="6"/>
        <v>794</v>
      </c>
      <c r="J19" s="19">
        <f t="shared" si="6"/>
        <v>88.9324</v>
      </c>
      <c r="K19" s="17">
        <f t="shared" si="6"/>
        <v>12</v>
      </c>
      <c r="L19" s="19">
        <f t="shared" si="6"/>
        <v>0.8028</v>
      </c>
      <c r="M19" s="17">
        <f t="shared" si="6"/>
        <v>326</v>
      </c>
      <c r="N19" s="19">
        <f t="shared" si="6"/>
        <v>15.0302</v>
      </c>
      <c r="O19" s="20">
        <f t="shared" si="6"/>
        <v>2302</v>
      </c>
      <c r="P19" s="21">
        <f t="shared" si="6"/>
        <v>158.959975</v>
      </c>
      <c r="Q19" s="17">
        <f t="shared" si="6"/>
        <v>4910</v>
      </c>
      <c r="R19" s="19">
        <f t="shared" si="6"/>
        <v>69.23</v>
      </c>
      <c r="S19" s="17">
        <f t="shared" si="6"/>
        <v>130</v>
      </c>
      <c r="T19" s="22">
        <v>4.76</v>
      </c>
      <c r="U19" s="23">
        <f t="shared" si="3"/>
        <v>73.99</v>
      </c>
      <c r="V19" s="21">
        <f>P19+U19</f>
        <v>232.949975</v>
      </c>
      <c r="W19" s="21">
        <f>SUM(W6:W18)</f>
        <v>228.189975</v>
      </c>
    </row>
    <row r="20" s="1" customFormat="1" ht="35" customHeight="1" spans="1:23">
      <c r="A20" s="6" t="s">
        <v>35</v>
      </c>
      <c r="B20" s="6"/>
      <c r="C20" s="24" t="s">
        <v>36</v>
      </c>
      <c r="D20" s="25"/>
      <c r="E20" s="26"/>
      <c r="F20" s="26"/>
      <c r="G20" s="25"/>
      <c r="H20" s="25"/>
      <c r="I20" s="25"/>
      <c r="J20" s="25"/>
      <c r="K20" s="26"/>
      <c r="L20" s="26"/>
      <c r="M20" s="26"/>
      <c r="N20" s="26"/>
      <c r="O20" s="25"/>
      <c r="P20" s="25"/>
      <c r="Q20" s="25"/>
      <c r="R20" s="25"/>
      <c r="S20" s="26"/>
      <c r="T20" s="26"/>
      <c r="U20" s="21">
        <f>P19+U19</f>
        <v>232.949975</v>
      </c>
      <c r="V20" s="17"/>
      <c r="W20" s="27"/>
    </row>
  </sheetData>
  <mergeCells count="22">
    <mergeCell ref="A1:W1"/>
    <mergeCell ref="C2:P2"/>
    <mergeCell ref="Q2:U2"/>
    <mergeCell ref="C3:H3"/>
    <mergeCell ref="I3:N3"/>
    <mergeCell ref="C4:D4"/>
    <mergeCell ref="E4:F4"/>
    <mergeCell ref="G4:H4"/>
    <mergeCell ref="I4:J4"/>
    <mergeCell ref="K4:L4"/>
    <mergeCell ref="M4:N4"/>
    <mergeCell ref="A19:B19"/>
    <mergeCell ref="A20:B20"/>
    <mergeCell ref="C20:T20"/>
    <mergeCell ref="A2:A5"/>
    <mergeCell ref="B2:B5"/>
    <mergeCell ref="U3:U4"/>
    <mergeCell ref="V2:V5"/>
    <mergeCell ref="W2:W5"/>
    <mergeCell ref="O3:P4"/>
    <mergeCell ref="Q3:R4"/>
    <mergeCell ref="S3:T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南京市鼓楼区残疾人两项补贴发放统计表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2016-12-15T08:12:00Z</dcterms:created>
  <cp:lastPrinted>2019-08-15T02:05:00Z</cp:lastPrinted>
  <dcterms:modified xsi:type="dcterms:W3CDTF">2025-12-10T03:25:41Z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F7DB4FBFFE854FF9B3666D6934DA1989</vt:lpwstr>
  </property>
  <property fmtid="{D5CDD505-2E9C-101B-9397-08002B2CF9AE}" pid="5" name="CalculationRule">
    <vt:i4>0</vt:i4>
  </property>
</Properties>
</file>