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1月" sheetId="85" r:id="rId1"/>
  </sheets>
  <calcPr calcId="124519"/>
</workbook>
</file>

<file path=xl/calcChain.xml><?xml version="1.0" encoding="utf-8"?>
<calcChain xmlns="http://schemas.openxmlformats.org/spreadsheetml/2006/main">
  <c r="V21" i="85"/>
  <c r="V8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W21"/>
  <c r="V9"/>
  <c r="V10"/>
  <c r="V11"/>
  <c r="V12"/>
  <c r="V13"/>
  <c r="V14"/>
  <c r="V15"/>
  <c r="V16"/>
  <c r="V17"/>
  <c r="V18"/>
  <c r="V19"/>
  <c r="V20"/>
  <c r="O9"/>
  <c r="O10"/>
  <c r="O11"/>
  <c r="O12"/>
  <c r="O13"/>
  <c r="O14"/>
  <c r="O15"/>
  <c r="O16"/>
  <c r="O17"/>
  <c r="O18"/>
  <c r="O19"/>
  <c r="O20"/>
  <c r="O8"/>
  <c r="W20"/>
  <c r="P20"/>
  <c r="I20"/>
  <c r="D20"/>
  <c r="P16"/>
  <c r="I16"/>
  <c r="D16"/>
  <c r="W12"/>
  <c r="P12"/>
  <c r="I12"/>
  <c r="D12"/>
  <c r="P10"/>
  <c r="I10"/>
  <c r="D10"/>
  <c r="P9"/>
  <c r="I9"/>
  <c r="D9"/>
  <c r="P8"/>
</calcChain>
</file>

<file path=xl/sharedStrings.xml><?xml version="1.0" encoding="utf-8"?>
<sst xmlns="http://schemas.openxmlformats.org/spreadsheetml/2006/main" count="65" uniqueCount="46">
  <si>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</si>
  <si>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</si>
  <si>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</si>
  <si>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</si>
  <si>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</si>
  <si>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</si>
  <si>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</si>
  <si>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</si>
  <si>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</si>
  <si>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</si>
  <si>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</si>
  <si>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</si>
  <si>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</si>
  <si>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</si>
  <si>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</si>
  <si>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</si>
  <si>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</si>
  <si>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</si>
  <si>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</si>
  <si>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</si>
  <si>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</si>
  <si>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</si>
  <si>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</si>
  <si>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</si>
  <si>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</si>
  <si>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</si>
  <si>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</si>
  <si>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</si>
  <si>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</si>
  <si>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</si>
  <si>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</si>
  <si>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</si>
  <si>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 xml:space="preserve"> </t>
    <phoneticPr fontId="11" type="noConversion"/>
  </si>
  <si>
    <t>填报单位：鼓楼区民政局                                          (2026年1月）</t>
    <phoneticPr fontId="7" type="noConversion"/>
  </si>
  <si>
    <t>填表人：                                                         填表时间：  2026.1                  签批人：</t>
    <phoneticPr fontId="7" type="noConversion"/>
  </si>
  <si>
    <t>本月人均补差金额</t>
    <phoneticPr fontId="12" type="noConversion"/>
  </si>
  <si>
    <t>本月调减金额</t>
    <phoneticPr fontId="12" type="noConversion"/>
  </si>
  <si>
    <t>本月发放金额</t>
    <phoneticPr fontId="12" type="noConversion"/>
  </si>
  <si>
    <t>上月发放金额</t>
    <phoneticPr fontId="12" type="noConversion"/>
  </si>
  <si>
    <t>本月新增金额</t>
    <phoneticPr fontId="12" type="noConversion"/>
  </si>
  <si>
    <t>本月减少金额</t>
    <phoneticPr fontId="12" type="noConversion"/>
  </si>
  <si>
    <t>本月数</t>
    <phoneticPr fontId="12" type="noConversion"/>
  </si>
  <si>
    <t>上月数</t>
    <phoneticPr fontId="12" type="noConversion"/>
  </si>
  <si>
    <t>本月新增数</t>
    <phoneticPr fontId="12" type="noConversion"/>
  </si>
  <si>
    <t>本月减少数</t>
    <phoneticPr fontId="12" type="noConversion"/>
  </si>
  <si>
    <t>本月调整数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</si>
</sst>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0" formatCode="0.0000_);[Red]\(0.0000\)"/>
  </numFmts>
  <fonts count="14"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" fillId="0" borderId="0"/>
    <xf numFmtId="0" fontId="5" fillId="0" borderId="0" applyBorder="0"/>
    <xf numFmtId="0" fontId="13" fillId="0" borderId="0">
      <alignment vertical="center"/>
    </xf>
  </cellStyleXfs>
  <cellXfs count="57">
    <xf numFmtId="0" fontId="0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9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 wrapText="1"/>
    </xf>
    <xf numFmtId="17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80" fontId="2" fillId="2" borderId="6" xfId="0" applyNumberFormat="1" applyFont="1" applyFill="1" applyBorder="1" applyAlignment="1">
      <alignment horizontal="center" vertical="center" wrapText="1"/>
    </xf>
    <xf numFmtId="179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1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S37"/>
  <sheetViews>
    <sheetView tabSelected="1" workbookViewId="0">
      <selection activeCell="I25" sqref="I25"/>
    </sheetView>
  </sheetViews>
  <sheetFormatPr defaultColWidth="9" defaultRowHeight="21" customHeight="1"/>
  <cols>
    <col min="1" max="1" width="3.75" style="8" customWidth="1"/>
    <col min="2" max="2" width="6.25" style="8" customWidth="1"/>
    <col min="3" max="3" width="7.875" style="9" customWidth="1"/>
    <col min="4" max="4" width="5.25" style="8" customWidth="1"/>
    <col min="5" max="5" width="5.5" style="8" customWidth="1"/>
    <col min="6" max="6" width="4.5" style="8" customWidth="1"/>
    <col min="7" max="7" width="4.25" style="10" customWidth="1"/>
    <col min="8" max="8" width="5.875" style="8" customWidth="1"/>
    <col min="9" max="9" width="5.125" style="10" customWidth="1"/>
    <col min="10" max="10" width="5.5" style="8" customWidth="1"/>
    <col min="11" max="12" width="4.625" style="8" customWidth="1"/>
    <col min="13" max="13" width="4.125" style="8" customWidth="1"/>
    <col min="14" max="14" width="5.125" style="8" customWidth="1"/>
    <col min="15" max="15" width="6.625" style="11" customWidth="1"/>
    <col min="16" max="16" width="8" style="8" customWidth="1"/>
    <col min="17" max="17" width="7.125" style="8" customWidth="1"/>
    <col min="18" max="18" width="5.625" style="8" customWidth="1"/>
    <col min="19" max="19" width="6" style="8" customWidth="1"/>
    <col min="20" max="20" width="5.75" style="8" customWidth="1"/>
    <col min="21" max="21" width="6.125" style="8" customWidth="1"/>
    <col min="22" max="22" width="8.875" style="11" customWidth="1"/>
    <col min="23" max="23" width="8.75" style="8" customWidth="1"/>
    <col min="24" max="16384" width="9" style="2"/>
  </cols>
  <sheetData>
    <row r="1" spans="1:16347" ht="2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16347" ht="21" customHeight="1">
      <c r="A2" s="42" t="s">
        <v>33</v>
      </c>
      <c r="B2" s="42"/>
      <c r="C2" s="43"/>
      <c r="D2" s="42"/>
      <c r="E2" s="42"/>
      <c r="F2" s="42"/>
      <c r="G2" s="44"/>
      <c r="H2" s="42"/>
      <c r="I2" s="44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3"/>
      <c r="W2" s="42"/>
    </row>
    <row r="3" spans="1:16347" ht="15.75" customHeight="1">
      <c r="A3" s="45" t="s">
        <v>1</v>
      </c>
      <c r="B3" s="45"/>
      <c r="C3" s="46" t="s">
        <v>2</v>
      </c>
      <c r="D3" s="47" t="s">
        <v>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 t="s">
        <v>4</v>
      </c>
      <c r="Q3" s="47"/>
      <c r="R3" s="47"/>
      <c r="S3" s="47"/>
      <c r="T3" s="47"/>
      <c r="U3" s="47"/>
      <c r="V3" s="46"/>
      <c r="W3" s="47"/>
    </row>
    <row r="4" spans="1:16347" ht="18" customHeight="1">
      <c r="A4" s="45"/>
      <c r="B4" s="45"/>
      <c r="C4" s="46"/>
      <c r="D4" s="48" t="s">
        <v>5</v>
      </c>
      <c r="E4" s="48"/>
      <c r="F4" s="48"/>
      <c r="G4" s="48"/>
      <c r="H4" s="48"/>
      <c r="I4" s="48" t="s">
        <v>6</v>
      </c>
      <c r="J4" s="48"/>
      <c r="K4" s="48"/>
      <c r="L4" s="48"/>
      <c r="M4" s="48"/>
      <c r="N4" s="48"/>
      <c r="O4" s="49" t="s">
        <v>7</v>
      </c>
      <c r="P4" s="48" t="s">
        <v>37</v>
      </c>
      <c r="Q4" s="48" t="s">
        <v>38</v>
      </c>
      <c r="R4" s="48" t="s">
        <v>39</v>
      </c>
      <c r="S4" s="48" t="s">
        <v>40</v>
      </c>
      <c r="T4" s="48" t="s">
        <v>8</v>
      </c>
      <c r="U4" s="48" t="s">
        <v>36</v>
      </c>
      <c r="V4" s="56" t="s">
        <v>35</v>
      </c>
      <c r="W4" s="48" t="s">
        <v>9</v>
      </c>
    </row>
    <row r="5" spans="1:16347" ht="39" customHeight="1">
      <c r="A5" s="45"/>
      <c r="B5" s="45"/>
      <c r="C5" s="46"/>
      <c r="D5" s="40" t="s">
        <v>41</v>
      </c>
      <c r="E5" s="40" t="s">
        <v>42</v>
      </c>
      <c r="F5" s="40" t="s">
        <v>43</v>
      </c>
      <c r="G5" s="38" t="s">
        <v>10</v>
      </c>
      <c r="H5" s="40" t="s">
        <v>45</v>
      </c>
      <c r="I5" s="40" t="s">
        <v>41</v>
      </c>
      <c r="J5" s="40" t="s">
        <v>42</v>
      </c>
      <c r="K5" s="40" t="s">
        <v>43</v>
      </c>
      <c r="L5" s="40" t="s">
        <v>44</v>
      </c>
      <c r="M5" s="38" t="s">
        <v>11</v>
      </c>
      <c r="N5" s="38" t="s">
        <v>12</v>
      </c>
      <c r="O5" s="49"/>
      <c r="P5" s="48"/>
      <c r="Q5" s="48"/>
      <c r="R5" s="48"/>
      <c r="S5" s="48"/>
      <c r="T5" s="48"/>
      <c r="U5" s="48"/>
      <c r="V5" s="56"/>
      <c r="W5" s="48"/>
    </row>
    <row r="6" spans="1:16347" ht="21" customHeight="1">
      <c r="A6" s="45"/>
      <c r="B6" s="45"/>
      <c r="C6" s="3" t="s">
        <v>13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38" t="s">
        <v>15</v>
      </c>
      <c r="J6" s="38" t="s">
        <v>15</v>
      </c>
      <c r="K6" s="38" t="s">
        <v>15</v>
      </c>
      <c r="L6" s="38" t="s">
        <v>15</v>
      </c>
      <c r="M6" s="38" t="s">
        <v>15</v>
      </c>
      <c r="N6" s="38" t="s">
        <v>15</v>
      </c>
      <c r="O6" s="39" t="s">
        <v>16</v>
      </c>
      <c r="P6" s="38" t="s">
        <v>17</v>
      </c>
      <c r="Q6" s="38" t="s">
        <v>17</v>
      </c>
      <c r="R6" s="38" t="s">
        <v>17</v>
      </c>
      <c r="S6" s="38" t="s">
        <v>17</v>
      </c>
      <c r="T6" s="38" t="s">
        <v>17</v>
      </c>
      <c r="U6" s="6" t="s">
        <v>17</v>
      </c>
      <c r="V6" s="39" t="s">
        <v>17</v>
      </c>
      <c r="W6" s="37" t="s">
        <v>17</v>
      </c>
    </row>
    <row r="7" spans="1:16347" ht="21" customHeight="1">
      <c r="A7" s="45">
        <v>1</v>
      </c>
      <c r="B7" s="45"/>
      <c r="C7" s="7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19">
        <v>17</v>
      </c>
      <c r="S7" s="19">
        <v>18</v>
      </c>
      <c r="T7" s="19">
        <v>19</v>
      </c>
      <c r="U7" s="19">
        <v>20</v>
      </c>
      <c r="V7" s="19">
        <v>21</v>
      </c>
      <c r="W7" s="19">
        <v>22</v>
      </c>
    </row>
    <row r="8" spans="1:16347" ht="18" customHeight="1">
      <c r="A8" s="1">
        <v>1</v>
      </c>
      <c r="B8" s="1" t="s">
        <v>18</v>
      </c>
      <c r="C8" s="23">
        <v>7.0167999999999999</v>
      </c>
      <c r="D8" s="20">
        <v>117</v>
      </c>
      <c r="E8" s="20">
        <v>119</v>
      </c>
      <c r="F8" s="20">
        <v>0</v>
      </c>
      <c r="G8" s="20">
        <v>2</v>
      </c>
      <c r="H8" s="20">
        <v>12</v>
      </c>
      <c r="I8" s="20">
        <v>166</v>
      </c>
      <c r="J8" s="20">
        <v>169</v>
      </c>
      <c r="K8" s="20">
        <v>0</v>
      </c>
      <c r="L8" s="20">
        <v>3</v>
      </c>
      <c r="M8" s="20">
        <v>0</v>
      </c>
      <c r="N8" s="20">
        <v>0</v>
      </c>
      <c r="O8" s="23">
        <f>I:I/C:C/10</f>
        <v>2.3657507695815756</v>
      </c>
      <c r="P8" s="18">
        <f>Q8+R8-S8+T8-U8</f>
        <v>150485</v>
      </c>
      <c r="Q8" s="18">
        <v>152359</v>
      </c>
      <c r="R8" s="14">
        <v>0</v>
      </c>
      <c r="S8" s="14">
        <v>1485</v>
      </c>
      <c r="T8" s="14">
        <v>669</v>
      </c>
      <c r="U8" s="18">
        <v>1058</v>
      </c>
      <c r="V8" s="23">
        <f>P8/I8</f>
        <v>906.53614457831327</v>
      </c>
      <c r="W8" s="18">
        <v>150485</v>
      </c>
    </row>
    <row r="9" spans="1:16347" ht="21" customHeight="1">
      <c r="A9" s="1">
        <v>2</v>
      </c>
      <c r="B9" s="1" t="s">
        <v>19</v>
      </c>
      <c r="C9" s="18">
        <v>8.35</v>
      </c>
      <c r="D9" s="18">
        <f>E9+F9-G9</f>
        <v>119</v>
      </c>
      <c r="E9" s="18">
        <v>124</v>
      </c>
      <c r="F9" s="18">
        <v>0</v>
      </c>
      <c r="G9" s="18">
        <v>5</v>
      </c>
      <c r="H9" s="18">
        <v>11</v>
      </c>
      <c r="I9" s="18">
        <f>J9+K9-L9+M9-N9</f>
        <v>140</v>
      </c>
      <c r="J9" s="18">
        <v>146</v>
      </c>
      <c r="K9" s="18">
        <v>0</v>
      </c>
      <c r="L9" s="18">
        <v>5</v>
      </c>
      <c r="M9" s="18">
        <v>0</v>
      </c>
      <c r="N9" s="18">
        <v>1</v>
      </c>
      <c r="O9" s="23">
        <f t="shared" ref="O9:O20" si="0">I:I/C:C/10</f>
        <v>1.6766467065868262</v>
      </c>
      <c r="P9" s="18">
        <f>Q9+R9-S9+T9-U9</f>
        <v>150377</v>
      </c>
      <c r="Q9" s="18">
        <v>155775</v>
      </c>
      <c r="R9" s="21">
        <v>0</v>
      </c>
      <c r="S9" s="21">
        <v>4695</v>
      </c>
      <c r="T9" s="18">
        <v>1293</v>
      </c>
      <c r="U9" s="18">
        <v>1996</v>
      </c>
      <c r="V9" s="23">
        <f t="shared" ref="V9:V21" si="1">P9/I9</f>
        <v>1074.1214285714286</v>
      </c>
      <c r="W9" s="18">
        <v>150377</v>
      </c>
    </row>
    <row r="10" spans="1:16347" ht="21" customHeight="1">
      <c r="A10" s="1">
        <v>3</v>
      </c>
      <c r="B10" s="1" t="s">
        <v>20</v>
      </c>
      <c r="C10" s="28">
        <v>6.3</v>
      </c>
      <c r="D10" s="29">
        <f>E10+F10-G10</f>
        <v>121</v>
      </c>
      <c r="E10" s="29">
        <v>121</v>
      </c>
      <c r="F10" s="30">
        <v>2</v>
      </c>
      <c r="G10" s="30">
        <v>2</v>
      </c>
      <c r="H10" s="31">
        <v>10</v>
      </c>
      <c r="I10" s="31">
        <f>J10+K10-L10+M10-N10</f>
        <v>152</v>
      </c>
      <c r="J10" s="30">
        <v>151</v>
      </c>
      <c r="K10" s="31">
        <v>2</v>
      </c>
      <c r="L10" s="29">
        <v>3</v>
      </c>
      <c r="M10" s="31">
        <v>2</v>
      </c>
      <c r="N10" s="31">
        <v>0</v>
      </c>
      <c r="O10" s="23">
        <f t="shared" si="0"/>
        <v>2.4126984126984126</v>
      </c>
      <c r="P10" s="17">
        <f>Q10+R10-S10+T10-U10</f>
        <v>152990</v>
      </c>
      <c r="Q10" s="17">
        <v>151726</v>
      </c>
      <c r="R10" s="16">
        <v>2565</v>
      </c>
      <c r="S10" s="17">
        <v>2805</v>
      </c>
      <c r="T10" s="17">
        <v>1589</v>
      </c>
      <c r="U10" s="17">
        <v>85</v>
      </c>
      <c r="V10" s="23">
        <f t="shared" si="1"/>
        <v>1006.5131578947369</v>
      </c>
      <c r="W10" s="20">
        <v>152990</v>
      </c>
    </row>
    <row r="11" spans="1:16347" ht="21" customHeight="1">
      <c r="A11" s="1">
        <v>4</v>
      </c>
      <c r="B11" s="1" t="s">
        <v>21</v>
      </c>
      <c r="C11" s="17">
        <v>9.94</v>
      </c>
      <c r="D11" s="20">
        <v>293</v>
      </c>
      <c r="E11" s="20">
        <v>296</v>
      </c>
      <c r="F11" s="20">
        <v>1</v>
      </c>
      <c r="G11" s="20">
        <v>4</v>
      </c>
      <c r="H11" s="20">
        <v>17</v>
      </c>
      <c r="I11" s="20">
        <v>406</v>
      </c>
      <c r="J11" s="20">
        <v>410</v>
      </c>
      <c r="K11" s="20">
        <v>1</v>
      </c>
      <c r="L11" s="20">
        <v>5</v>
      </c>
      <c r="M11" s="20">
        <v>1</v>
      </c>
      <c r="N11" s="20">
        <v>1</v>
      </c>
      <c r="O11" s="23">
        <f t="shared" si="0"/>
        <v>4.0845070422535219</v>
      </c>
      <c r="P11" s="18">
        <v>378281</v>
      </c>
      <c r="Q11" s="18">
        <v>382916</v>
      </c>
      <c r="R11" s="18">
        <v>1450</v>
      </c>
      <c r="S11" s="18">
        <v>4361</v>
      </c>
      <c r="T11" s="18">
        <v>962</v>
      </c>
      <c r="U11" s="18">
        <v>2686</v>
      </c>
      <c r="V11" s="23">
        <f t="shared" si="1"/>
        <v>931.72660098522169</v>
      </c>
      <c r="W11" s="18">
        <v>378281</v>
      </c>
    </row>
    <row r="12" spans="1:16347" ht="20.25" customHeight="1">
      <c r="A12" s="1">
        <v>5</v>
      </c>
      <c r="B12" s="1" t="s">
        <v>22</v>
      </c>
      <c r="C12" s="18">
        <v>7.1315999999999997</v>
      </c>
      <c r="D12" s="18">
        <f>E12+F12-G12</f>
        <v>186</v>
      </c>
      <c r="E12" s="18">
        <v>187</v>
      </c>
      <c r="F12" s="18">
        <v>0</v>
      </c>
      <c r="G12" s="18">
        <v>1</v>
      </c>
      <c r="H12" s="18">
        <v>27</v>
      </c>
      <c r="I12" s="18">
        <f>J12+K12-L12+M12-N12</f>
        <v>241</v>
      </c>
      <c r="J12" s="18">
        <v>246</v>
      </c>
      <c r="K12" s="18">
        <v>0</v>
      </c>
      <c r="L12" s="18">
        <v>1</v>
      </c>
      <c r="M12" s="18">
        <v>1</v>
      </c>
      <c r="N12" s="18">
        <v>5</v>
      </c>
      <c r="O12" s="23">
        <f t="shared" si="0"/>
        <v>3.379325817488362</v>
      </c>
      <c r="P12" s="18">
        <f>Q12+R12-S12+T12-U12</f>
        <v>240978</v>
      </c>
      <c r="Q12" s="18">
        <v>244857</v>
      </c>
      <c r="R12" s="18">
        <v>0</v>
      </c>
      <c r="S12" s="18">
        <v>1080</v>
      </c>
      <c r="T12" s="18">
        <v>2588</v>
      </c>
      <c r="U12" s="18">
        <v>5387</v>
      </c>
      <c r="V12" s="23">
        <f t="shared" si="1"/>
        <v>999.90871369294609</v>
      </c>
      <c r="W12" s="18">
        <f>P12</f>
        <v>240978</v>
      </c>
    </row>
    <row r="13" spans="1:16347" s="4" customFormat="1" ht="21" customHeight="1">
      <c r="A13" s="1">
        <v>6</v>
      </c>
      <c r="B13" s="1" t="s">
        <v>23</v>
      </c>
      <c r="C13" s="22">
        <v>11.21</v>
      </c>
      <c r="D13" s="17">
        <v>69</v>
      </c>
      <c r="E13" s="17">
        <v>70</v>
      </c>
      <c r="F13" s="17">
        <v>0</v>
      </c>
      <c r="G13" s="17">
        <v>1</v>
      </c>
      <c r="H13" s="17">
        <v>8</v>
      </c>
      <c r="I13" s="24">
        <v>99</v>
      </c>
      <c r="J13" s="24">
        <v>99</v>
      </c>
      <c r="K13" s="17">
        <v>0</v>
      </c>
      <c r="L13" s="17">
        <v>1</v>
      </c>
      <c r="M13" s="17">
        <v>1</v>
      </c>
      <c r="N13" s="17">
        <v>0</v>
      </c>
      <c r="O13" s="23">
        <f t="shared" si="0"/>
        <v>0.88314005352363956</v>
      </c>
      <c r="P13" s="18">
        <v>88548</v>
      </c>
      <c r="Q13" s="18">
        <v>88183</v>
      </c>
      <c r="R13" s="17">
        <v>0</v>
      </c>
      <c r="S13" s="17">
        <v>446</v>
      </c>
      <c r="T13" s="17">
        <v>823</v>
      </c>
      <c r="U13" s="17">
        <v>12</v>
      </c>
      <c r="V13" s="23">
        <f t="shared" si="1"/>
        <v>894.42424242424238</v>
      </c>
      <c r="W13" s="17">
        <v>88548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</row>
    <row r="14" spans="1:16347" ht="21" customHeight="1">
      <c r="A14" s="1">
        <v>7</v>
      </c>
      <c r="B14" s="1" t="s">
        <v>24</v>
      </c>
      <c r="C14" s="18">
        <v>10.4</v>
      </c>
      <c r="D14" s="18">
        <v>195</v>
      </c>
      <c r="E14" s="18">
        <v>196</v>
      </c>
      <c r="F14" s="24">
        <v>2</v>
      </c>
      <c r="G14" s="24">
        <v>3</v>
      </c>
      <c r="H14" s="36">
        <v>37</v>
      </c>
      <c r="I14" s="32">
        <v>261</v>
      </c>
      <c r="J14" s="32">
        <v>263</v>
      </c>
      <c r="K14" s="19">
        <v>2</v>
      </c>
      <c r="L14" s="19">
        <v>3</v>
      </c>
      <c r="M14" s="19">
        <v>2</v>
      </c>
      <c r="N14" s="19">
        <v>3</v>
      </c>
      <c r="O14" s="23">
        <f t="shared" si="0"/>
        <v>2.5096153846153846</v>
      </c>
      <c r="P14" s="18">
        <v>251923</v>
      </c>
      <c r="Q14" s="18">
        <v>250711</v>
      </c>
      <c r="R14" s="14">
        <v>2342</v>
      </c>
      <c r="S14" s="19">
        <v>2041</v>
      </c>
      <c r="T14" s="19">
        <v>4739</v>
      </c>
      <c r="U14" s="19">
        <v>3828</v>
      </c>
      <c r="V14" s="23">
        <f t="shared" si="1"/>
        <v>965.22222222222217</v>
      </c>
      <c r="W14" s="18">
        <v>251923</v>
      </c>
    </row>
    <row r="15" spans="1:16347" s="4" customFormat="1" ht="21" customHeight="1">
      <c r="A15" s="1">
        <v>8</v>
      </c>
      <c r="B15" s="1" t="s">
        <v>25</v>
      </c>
      <c r="C15" s="15">
        <v>6.72</v>
      </c>
      <c r="D15" s="16">
        <v>174</v>
      </c>
      <c r="E15" s="16">
        <v>178</v>
      </c>
      <c r="F15" s="16">
        <v>0</v>
      </c>
      <c r="G15" s="16">
        <v>4</v>
      </c>
      <c r="H15" s="16">
        <v>16</v>
      </c>
      <c r="I15" s="16">
        <v>229</v>
      </c>
      <c r="J15" s="16">
        <v>235</v>
      </c>
      <c r="K15" s="16">
        <v>0</v>
      </c>
      <c r="L15" s="16">
        <v>5</v>
      </c>
      <c r="M15" s="16">
        <v>0</v>
      </c>
      <c r="N15" s="16">
        <v>1</v>
      </c>
      <c r="O15" s="23">
        <f t="shared" si="0"/>
        <v>3.4077380952380958</v>
      </c>
      <c r="P15" s="16">
        <v>203229</v>
      </c>
      <c r="Q15" s="16">
        <v>207711</v>
      </c>
      <c r="R15" s="16">
        <v>0</v>
      </c>
      <c r="S15" s="16">
        <v>4821</v>
      </c>
      <c r="T15" s="16">
        <v>1293</v>
      </c>
      <c r="U15" s="16">
        <v>954</v>
      </c>
      <c r="V15" s="23">
        <f t="shared" si="1"/>
        <v>887.46288209606985</v>
      </c>
      <c r="W15" s="16">
        <v>203229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</row>
    <row r="16" spans="1:16347" s="4" customFormat="1" ht="21" customHeight="1">
      <c r="A16" s="1">
        <v>9</v>
      </c>
      <c r="B16" s="1" t="s">
        <v>26</v>
      </c>
      <c r="C16" s="17">
        <v>4.0199999999999996</v>
      </c>
      <c r="D16" s="20">
        <f>E16+F16-G16</f>
        <v>299</v>
      </c>
      <c r="E16" s="20">
        <v>305</v>
      </c>
      <c r="F16" s="20">
        <v>1</v>
      </c>
      <c r="G16" s="20">
        <v>7</v>
      </c>
      <c r="H16" s="20">
        <v>65</v>
      </c>
      <c r="I16" s="20">
        <f>J16+K16-L16+M16-N16</f>
        <v>388</v>
      </c>
      <c r="J16" s="20">
        <v>395</v>
      </c>
      <c r="K16" s="20">
        <v>2</v>
      </c>
      <c r="L16" s="20">
        <v>8</v>
      </c>
      <c r="M16" s="20">
        <v>1</v>
      </c>
      <c r="N16" s="20">
        <v>2</v>
      </c>
      <c r="O16" s="23">
        <f t="shared" si="0"/>
        <v>9.6517412935323392</v>
      </c>
      <c r="P16" s="18">
        <f>Q16+R16-S16+T16-U16</f>
        <v>349860</v>
      </c>
      <c r="Q16" s="18">
        <v>357437</v>
      </c>
      <c r="R16" s="18">
        <v>867</v>
      </c>
      <c r="S16" s="18">
        <v>6367</v>
      </c>
      <c r="T16" s="18">
        <v>5259</v>
      </c>
      <c r="U16" s="18">
        <v>7336</v>
      </c>
      <c r="V16" s="23">
        <f t="shared" si="1"/>
        <v>901.70103092783506</v>
      </c>
      <c r="W16" s="18">
        <v>349860</v>
      </c>
      <c r="X16" s="2"/>
      <c r="Y16" s="2" t="s">
        <v>32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</row>
    <row r="17" spans="1:188" ht="21" customHeight="1">
      <c r="A17" s="1">
        <v>10</v>
      </c>
      <c r="B17" s="1" t="s">
        <v>27</v>
      </c>
      <c r="C17" s="18">
        <v>3.87</v>
      </c>
      <c r="D17" s="18">
        <v>169</v>
      </c>
      <c r="E17" s="18">
        <v>169</v>
      </c>
      <c r="F17" s="18">
        <v>2</v>
      </c>
      <c r="G17" s="18">
        <v>2</v>
      </c>
      <c r="H17" s="18">
        <v>44</v>
      </c>
      <c r="I17" s="18">
        <v>220</v>
      </c>
      <c r="J17" s="18">
        <v>219</v>
      </c>
      <c r="K17" s="18">
        <v>2</v>
      </c>
      <c r="L17" s="18">
        <v>2</v>
      </c>
      <c r="M17" s="18">
        <v>1</v>
      </c>
      <c r="N17" s="18">
        <v>0</v>
      </c>
      <c r="O17" s="23">
        <f t="shared" si="0"/>
        <v>5.684754521963824</v>
      </c>
      <c r="P17" s="18">
        <v>216073</v>
      </c>
      <c r="Q17" s="18">
        <v>212336</v>
      </c>
      <c r="R17" s="21">
        <v>2230</v>
      </c>
      <c r="S17" s="21">
        <v>2182</v>
      </c>
      <c r="T17" s="18">
        <v>5235</v>
      </c>
      <c r="U17" s="18">
        <v>1546</v>
      </c>
      <c r="V17" s="23">
        <f t="shared" si="1"/>
        <v>982.15</v>
      </c>
      <c r="W17" s="18">
        <v>216073</v>
      </c>
    </row>
    <row r="18" spans="1:188" ht="21" customHeight="1">
      <c r="A18" s="1">
        <v>11</v>
      </c>
      <c r="B18" s="1" t="s">
        <v>28</v>
      </c>
      <c r="C18" s="18">
        <v>6.15</v>
      </c>
      <c r="D18" s="18">
        <v>243</v>
      </c>
      <c r="E18" s="18">
        <v>247</v>
      </c>
      <c r="F18" s="18">
        <v>2</v>
      </c>
      <c r="G18" s="18">
        <v>6</v>
      </c>
      <c r="H18" s="18">
        <v>46</v>
      </c>
      <c r="I18" s="18">
        <v>325</v>
      </c>
      <c r="J18" s="18">
        <v>332</v>
      </c>
      <c r="K18" s="18">
        <v>2</v>
      </c>
      <c r="L18" s="18">
        <v>7</v>
      </c>
      <c r="M18" s="18">
        <v>1</v>
      </c>
      <c r="N18" s="18">
        <v>3</v>
      </c>
      <c r="O18" s="23">
        <f t="shared" si="0"/>
        <v>5.2845528455284549</v>
      </c>
      <c r="P18" s="18">
        <v>299335</v>
      </c>
      <c r="Q18" s="18">
        <v>305835</v>
      </c>
      <c r="R18" s="18">
        <v>1764</v>
      </c>
      <c r="S18" s="18">
        <v>5437</v>
      </c>
      <c r="T18" s="18">
        <v>2557</v>
      </c>
      <c r="U18" s="18">
        <v>5384</v>
      </c>
      <c r="V18" s="23">
        <f t="shared" si="1"/>
        <v>921.03076923076924</v>
      </c>
      <c r="W18" s="18">
        <v>299335</v>
      </c>
    </row>
    <row r="19" spans="1:188" s="8" customFormat="1" ht="21" customHeight="1">
      <c r="A19" s="1">
        <v>12</v>
      </c>
      <c r="B19" s="1" t="s">
        <v>29</v>
      </c>
      <c r="C19" s="15">
        <v>8.91</v>
      </c>
      <c r="D19" s="16">
        <v>492</v>
      </c>
      <c r="E19" s="16">
        <v>497</v>
      </c>
      <c r="F19" s="16">
        <v>0</v>
      </c>
      <c r="G19" s="16">
        <v>5</v>
      </c>
      <c r="H19" s="16">
        <v>47</v>
      </c>
      <c r="I19" s="18">
        <v>707</v>
      </c>
      <c r="J19" s="18">
        <v>715</v>
      </c>
      <c r="K19" s="16">
        <v>0</v>
      </c>
      <c r="L19" s="16">
        <v>6</v>
      </c>
      <c r="M19" s="16">
        <v>0</v>
      </c>
      <c r="N19" s="16">
        <v>2</v>
      </c>
      <c r="O19" s="23">
        <f t="shared" si="0"/>
        <v>7.9349046015712688</v>
      </c>
      <c r="P19" s="18">
        <v>644417</v>
      </c>
      <c r="Q19" s="18">
        <v>651924</v>
      </c>
      <c r="R19" s="16">
        <v>0</v>
      </c>
      <c r="S19" s="16">
        <v>4086</v>
      </c>
      <c r="T19" s="16">
        <v>3516</v>
      </c>
      <c r="U19" s="16">
        <v>6937</v>
      </c>
      <c r="V19" s="23">
        <f t="shared" si="1"/>
        <v>911.48090523338044</v>
      </c>
      <c r="W19" s="16">
        <v>644417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</row>
    <row r="20" spans="1:188" ht="21" customHeight="1">
      <c r="A20" s="1">
        <v>13</v>
      </c>
      <c r="B20" s="1" t="s">
        <v>31</v>
      </c>
      <c r="C20" s="22">
        <v>5.85</v>
      </c>
      <c r="D20" s="18">
        <f>E20+F20-G20</f>
        <v>199</v>
      </c>
      <c r="E20" s="18">
        <v>204</v>
      </c>
      <c r="F20" s="18">
        <v>3</v>
      </c>
      <c r="G20" s="18">
        <v>8</v>
      </c>
      <c r="H20" s="18">
        <v>36</v>
      </c>
      <c r="I20" s="18">
        <f>J20+K20-L20+M20-N20</f>
        <v>270</v>
      </c>
      <c r="J20" s="18">
        <v>278</v>
      </c>
      <c r="K20" s="18">
        <v>5</v>
      </c>
      <c r="L20" s="18">
        <v>11</v>
      </c>
      <c r="M20" s="18">
        <v>0</v>
      </c>
      <c r="N20" s="18">
        <v>2</v>
      </c>
      <c r="O20" s="23">
        <f t="shared" si="0"/>
        <v>4.615384615384615</v>
      </c>
      <c r="P20" s="18">
        <f>Q20+R20-S20+T20-U20</f>
        <v>268834</v>
      </c>
      <c r="Q20" s="18">
        <v>282982</v>
      </c>
      <c r="R20" s="18">
        <v>2899</v>
      </c>
      <c r="S20" s="18">
        <v>11322</v>
      </c>
      <c r="T20" s="18">
        <v>1756</v>
      </c>
      <c r="U20" s="18">
        <v>7481</v>
      </c>
      <c r="V20" s="23">
        <f t="shared" si="1"/>
        <v>995.68148148148146</v>
      </c>
      <c r="W20" s="18">
        <f>268834</f>
        <v>268834</v>
      </c>
    </row>
    <row r="21" spans="1:188" ht="21" customHeight="1">
      <c r="A21" s="50" t="s">
        <v>30</v>
      </c>
      <c r="B21" s="51"/>
      <c r="C21" s="25">
        <f>SUM(C8:C20)</f>
        <v>95.868399999999994</v>
      </c>
      <c r="D21" s="26">
        <f>SUM(D8:D20)</f>
        <v>2676</v>
      </c>
      <c r="E21" s="26">
        <f>SUM(E8:E20)</f>
        <v>2713</v>
      </c>
      <c r="F21" s="26">
        <f>SUM(F8:F20)</f>
        <v>13</v>
      </c>
      <c r="G21" s="26">
        <f>SUM(G8:G20)</f>
        <v>50</v>
      </c>
      <c r="H21" s="26">
        <f>SUM(H8:H20)</f>
        <v>376</v>
      </c>
      <c r="I21" s="26">
        <f>SUM(I8:I20)</f>
        <v>3604</v>
      </c>
      <c r="J21" s="26">
        <f>SUM(J8:J20)</f>
        <v>3658</v>
      </c>
      <c r="K21" s="26">
        <f>SUM(K8:K20)</f>
        <v>16</v>
      </c>
      <c r="L21" s="26">
        <f>SUM(L8:L20)</f>
        <v>60</v>
      </c>
      <c r="M21" s="26">
        <f>SUM(M8:M20)</f>
        <v>10</v>
      </c>
      <c r="N21" s="26">
        <f>SUM(N8:N20)</f>
        <v>20</v>
      </c>
      <c r="O21" s="34">
        <f>SUM(O8:O20)</f>
        <v>53.890760159966312</v>
      </c>
      <c r="P21" s="19">
        <f>SUM(P8:P20)</f>
        <v>3395330</v>
      </c>
      <c r="Q21" s="27">
        <f>SUM(Q8:Q20)</f>
        <v>3444752</v>
      </c>
      <c r="R21" s="21">
        <f>SUM(R8:R20)</f>
        <v>14117</v>
      </c>
      <c r="S21" s="21">
        <f>SUM(S8:S20)</f>
        <v>51128</v>
      </c>
      <c r="T21" s="21">
        <f>SUM(T8:T20)</f>
        <v>32279</v>
      </c>
      <c r="U21" s="21">
        <f>SUM(U8:U20)</f>
        <v>44690</v>
      </c>
      <c r="V21" s="34">
        <f>P21/I21</f>
        <v>942.1004439511654</v>
      </c>
      <c r="W21" s="33">
        <f>SUM(W8:W20)</f>
        <v>3395330</v>
      </c>
    </row>
    <row r="22" spans="1:188" ht="21" customHeight="1">
      <c r="A22" s="52" t="s">
        <v>34</v>
      </c>
      <c r="B22" s="53"/>
      <c r="C22" s="5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4"/>
      <c r="W22" s="55"/>
    </row>
    <row r="23" spans="1:188" ht="21" customHeight="1">
      <c r="D23" s="10"/>
      <c r="G23" s="8"/>
      <c r="I23" s="8"/>
    </row>
    <row r="24" spans="1:188" ht="21" customHeight="1">
      <c r="P24" s="12"/>
    </row>
    <row r="26" spans="1:188" ht="21" customHeight="1">
      <c r="C26" s="8"/>
      <c r="E26" s="10"/>
      <c r="I26" s="8"/>
      <c r="T26" s="9"/>
    </row>
    <row r="27" spans="1:188" ht="21" customHeight="1">
      <c r="C27" s="8"/>
      <c r="E27" s="10"/>
      <c r="I27" s="8"/>
      <c r="T27" s="13"/>
    </row>
    <row r="28" spans="1:188" ht="21" customHeight="1">
      <c r="C28" s="8"/>
      <c r="E28" s="10"/>
      <c r="I28" s="8"/>
      <c r="T28" s="13"/>
    </row>
    <row r="29" spans="1:188" ht="21" customHeight="1">
      <c r="T29" s="13"/>
    </row>
    <row r="30" spans="1:188" ht="21" customHeight="1">
      <c r="T30" s="13"/>
    </row>
    <row r="31" spans="1:188" ht="21" customHeight="1">
      <c r="T31" s="13"/>
    </row>
    <row r="32" spans="1:188" ht="21" customHeight="1">
      <c r="T32" s="13"/>
    </row>
    <row r="33" spans="20:23" ht="21" customHeight="1">
      <c r="T33" s="13"/>
    </row>
    <row r="34" spans="20:23" ht="21" customHeight="1">
      <c r="T34" s="13"/>
    </row>
    <row r="35" spans="20:23" ht="21" customHeight="1">
      <c r="T35" s="13"/>
    </row>
    <row r="37" spans="20:23" ht="21" customHeight="1">
      <c r="W37" s="8">
        <v>17772608</v>
      </c>
    </row>
  </sheetData>
  <mergeCells count="20"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  <mergeCell ref="A7:B7"/>
    <mergeCell ref="A21:B21"/>
    <mergeCell ref="A22:W22"/>
    <mergeCell ref="Q4:Q5"/>
    <mergeCell ref="R4:R5"/>
    <mergeCell ref="S4:S5"/>
    <mergeCell ref="T4:T5"/>
    <mergeCell ref="U4:U5"/>
    <mergeCell ref="V4:V5"/>
  </mergeCells>
  <phoneticPr fontId="12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2025-12-26T08:22:41Z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