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<sst xmlns="http://schemas.openxmlformats.org/spreadsheetml/2006/main" count="54" uniqueCount="37">
  <si>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2026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4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</si>
  <si>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</si>
  <si>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</si>
  <si>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</si>
  <si>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</si>
  <si>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</si>
  <si>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</si>
  <si>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</si>
  <si>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</si>
  <si>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</si>
  <si>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</si>
  <si>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</si>
  <si>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</si>
  <si>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</si>
  <si>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</si>
  <si>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</si>
  <si>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</si>
  <si>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</si>
  <si>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</si>
  <si>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</si>
  <si>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</si>
  <si>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</si>
  <si>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</si>
  <si>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</si>
  <si>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</si>
  <si>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</si>
  <si>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</si>
  <si>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</si>
  <si>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</si>
  <si>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</si>
  <si>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</si>
  <si>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</si>
  <si>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</si>
  <si>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</si>
  <si>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</si>
  <si>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</si>
  <si>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鼓楼区4月补发：1、生活补贴：低内50%，2人1115元；低外100%，6人6690元；低外40%，4人1784元。合计9589元。2、护理补贴：19人2660元。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</si>
</sst>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_);[Red]\(0.0000\)"/>
    <numFmt numFmtId="179" formatCode="0.0000;[Red]0.0000"/>
    <numFmt numFmtId="180" formatCode="0.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rgb="FFFF0000"/>
      <name val="Times New Roman"/>
      <charset val="0"/>
    </font>
    <font>
      <sz val="9"/>
      <color rgb="FFFF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36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 applyBorder="0"/>
    <xf numFmtId="0" fontId="36" fillId="0" borderId="0"/>
    <xf numFmtId="0" fontId="35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176" fontId="9" fillId="0" borderId="1" xfId="478" applyNumberFormat="1" applyFont="1" applyFill="1" applyBorder="1" applyAlignment="1">
      <alignment horizontal="center" vertical="center"/>
    </xf>
    <xf numFmtId="177" fontId="9" fillId="0" borderId="1" xfId="478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8" fontId="12" fillId="0" borderId="1" xfId="807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Y24" sqref="Y24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27</v>
      </c>
      <c r="D6" s="10">
        <v>1.50525</v>
      </c>
      <c r="E6" s="9">
        <v>8</v>
      </c>
      <c r="F6" s="11">
        <v>0.3568</v>
      </c>
      <c r="G6" s="9">
        <v>12</v>
      </c>
      <c r="H6" s="10">
        <v>0.3345</v>
      </c>
      <c r="I6" s="9">
        <v>41</v>
      </c>
      <c r="J6" s="11">
        <v>4.683</v>
      </c>
      <c r="K6" s="9">
        <v>2</v>
      </c>
      <c r="L6" s="11">
        <v>0.1338</v>
      </c>
      <c r="M6" s="9">
        <v>25</v>
      </c>
      <c r="N6" s="11">
        <v>1.115</v>
      </c>
      <c r="O6" s="12">
        <f t="shared" ref="O6:O18" si="0">C6+E6+G6+I6+K6+M6</f>
        <v>115</v>
      </c>
      <c r="P6" s="13">
        <f t="shared" ref="P6:P17" si="1">N6+L6+J6+H6+F6+D6</f>
        <v>8.12835</v>
      </c>
      <c r="Q6" s="9">
        <v>339</v>
      </c>
      <c r="R6" s="11">
        <v>4.774</v>
      </c>
      <c r="S6" s="9">
        <v>10</v>
      </c>
      <c r="T6" s="11">
        <f t="shared" ref="T6:T14" si="2">400*S6/10000</f>
        <v>0.4</v>
      </c>
      <c r="U6" s="14">
        <f t="shared" ref="U6:U18" si="3">R6+T6</f>
        <v>5.174</v>
      </c>
      <c r="V6" s="13">
        <f t="shared" ref="V6:V14" si="4">U6+P6</f>
        <v>13.30235</v>
      </c>
      <c r="W6" s="13">
        <f t="shared" ref="W6:W14" si="5">V6-T6</f>
        <v>12.90235</v>
      </c>
    </row>
    <row r="7" s="2" customFormat="1" ht="20.1" customHeight="1" spans="1:23">
      <c r="A7" s="7">
        <v>2</v>
      </c>
      <c r="B7" s="8" t="s">
        <v>22</v>
      </c>
      <c r="C7" s="9">
        <v>31</v>
      </c>
      <c r="D7" s="10">
        <v>1.72825</v>
      </c>
      <c r="E7" s="9">
        <v>21</v>
      </c>
      <c r="F7" s="11">
        <v>0.9366</v>
      </c>
      <c r="G7" s="9">
        <v>6</v>
      </c>
      <c r="H7" s="10">
        <v>0.16725</v>
      </c>
      <c r="I7" s="9">
        <v>51</v>
      </c>
      <c r="J7" s="11">
        <v>5.798</v>
      </c>
      <c r="K7" s="9">
        <v>1</v>
      </c>
      <c r="L7" s="11">
        <v>0.0669</v>
      </c>
      <c r="M7" s="9">
        <v>35</v>
      </c>
      <c r="N7" s="11">
        <v>1.561</v>
      </c>
      <c r="O7" s="12">
        <f t="shared" si="0"/>
        <v>145</v>
      </c>
      <c r="P7" s="13">
        <f t="shared" si="1"/>
        <v>10.258</v>
      </c>
      <c r="Q7" s="9">
        <v>345</v>
      </c>
      <c r="R7" s="11">
        <v>4.844</v>
      </c>
      <c r="S7" s="9">
        <v>11</v>
      </c>
      <c r="T7" s="11">
        <f t="shared" si="2"/>
        <v>0.44</v>
      </c>
      <c r="U7" s="14">
        <f t="shared" si="3"/>
        <v>5.284</v>
      </c>
      <c r="V7" s="13">
        <f t="shared" si="4"/>
        <v>15.542</v>
      </c>
      <c r="W7" s="13">
        <f t="shared" si="5"/>
        <v>15.102</v>
      </c>
    </row>
    <row r="8" s="2" customFormat="1" ht="19" customHeight="1" spans="1:23">
      <c r="A8" s="7">
        <v>3</v>
      </c>
      <c r="B8" s="8" t="s">
        <v>23</v>
      </c>
      <c r="C8" s="9">
        <v>53</v>
      </c>
      <c r="D8" s="10">
        <v>2.95475</v>
      </c>
      <c r="E8" s="9">
        <v>34</v>
      </c>
      <c r="F8" s="11">
        <v>1.5164</v>
      </c>
      <c r="G8" s="9">
        <v>30</v>
      </c>
      <c r="H8" s="10">
        <v>0.83625</v>
      </c>
      <c r="I8" s="9">
        <v>101</v>
      </c>
      <c r="J8" s="11">
        <v>11.2615</v>
      </c>
      <c r="K8" s="9">
        <v>2</v>
      </c>
      <c r="L8" s="11">
        <v>0.1338</v>
      </c>
      <c r="M8" s="9">
        <v>31</v>
      </c>
      <c r="N8" s="11">
        <v>1.4272</v>
      </c>
      <c r="O8" s="12">
        <f t="shared" si="0"/>
        <v>251</v>
      </c>
      <c r="P8" s="13">
        <f t="shared" si="1"/>
        <v>18.1299</v>
      </c>
      <c r="Q8" s="9">
        <v>555</v>
      </c>
      <c r="R8" s="11">
        <v>7.798</v>
      </c>
      <c r="S8" s="9">
        <v>26</v>
      </c>
      <c r="T8" s="11">
        <f t="shared" si="2"/>
        <v>1.04</v>
      </c>
      <c r="U8" s="14">
        <f t="shared" si="3"/>
        <v>8.838</v>
      </c>
      <c r="V8" s="13">
        <f t="shared" si="4"/>
        <v>26.9679</v>
      </c>
      <c r="W8" s="13">
        <f t="shared" si="5"/>
        <v>25.9279</v>
      </c>
    </row>
    <row r="9" s="2" customFormat="1" ht="20.1" customHeight="1" spans="1:23">
      <c r="A9" s="15">
        <v>4</v>
      </c>
      <c r="B9" s="16" t="s">
        <v>24</v>
      </c>
      <c r="C9" s="9">
        <v>42</v>
      </c>
      <c r="D9" s="10">
        <f>557.5*C9/10000+0.05575</f>
        <v>2.39725</v>
      </c>
      <c r="E9" s="9">
        <v>19</v>
      </c>
      <c r="F9" s="11">
        <f>446*E9/10000</f>
        <v>0.8474</v>
      </c>
      <c r="G9" s="9">
        <v>19</v>
      </c>
      <c r="H9" s="10">
        <f>278.75*G9/10000</f>
        <v>0.529625</v>
      </c>
      <c r="I9" s="9">
        <v>69</v>
      </c>
      <c r="J9" s="11">
        <v>7.805</v>
      </c>
      <c r="K9" s="9">
        <v>2</v>
      </c>
      <c r="L9" s="11">
        <v>0.1338</v>
      </c>
      <c r="M9" s="9">
        <v>32</v>
      </c>
      <c r="N9" s="11">
        <v>1.4718</v>
      </c>
      <c r="O9" s="12">
        <f t="shared" si="0"/>
        <v>183</v>
      </c>
      <c r="P9" s="13">
        <f t="shared" si="1"/>
        <v>13.184875</v>
      </c>
      <c r="Q9" s="9">
        <f>416+42</f>
        <v>458</v>
      </c>
      <c r="R9" s="11">
        <f>5.852+0.602</f>
        <v>6.454</v>
      </c>
      <c r="S9" s="9">
        <v>7</v>
      </c>
      <c r="T9" s="11">
        <f t="shared" si="2"/>
        <v>0.28</v>
      </c>
      <c r="U9" s="14">
        <f t="shared" si="3"/>
        <v>6.734</v>
      </c>
      <c r="V9" s="13">
        <f t="shared" si="4"/>
        <v>19.918875</v>
      </c>
      <c r="W9" s="13">
        <f t="shared" si="5"/>
        <v>19.638875</v>
      </c>
    </row>
    <row r="10" s="2" customFormat="1" ht="22" customHeight="1" spans="1:23">
      <c r="A10" s="15">
        <v>5</v>
      </c>
      <c r="B10" s="16" t="s">
        <v>25</v>
      </c>
      <c r="C10" s="9">
        <v>29</v>
      </c>
      <c r="D10" s="10">
        <f>(557.5*C10/10000)</f>
        <v>1.61675</v>
      </c>
      <c r="E10" s="9">
        <v>8</v>
      </c>
      <c r="F10" s="11">
        <f>446*E10/10000</f>
        <v>0.3568</v>
      </c>
      <c r="G10" s="9">
        <v>10</v>
      </c>
      <c r="H10" s="10">
        <f>278.75*G10/10000</f>
        <v>0.27875</v>
      </c>
      <c r="I10" s="9">
        <v>42</v>
      </c>
      <c r="J10" s="11">
        <f>1115*I10/10000</f>
        <v>4.683</v>
      </c>
      <c r="K10" s="9">
        <v>1</v>
      </c>
      <c r="L10" s="11">
        <f>669*K10/10000</f>
        <v>0.0669</v>
      </c>
      <c r="M10" s="9">
        <v>16</v>
      </c>
      <c r="N10" s="11">
        <f>446*M10/10000</f>
        <v>0.7136</v>
      </c>
      <c r="O10" s="12">
        <f t="shared" si="0"/>
        <v>106</v>
      </c>
      <c r="P10" s="13">
        <f t="shared" si="1"/>
        <v>7.7158</v>
      </c>
      <c r="Q10" s="9">
        <v>263</v>
      </c>
      <c r="R10" s="11">
        <f>140*Q10/10000+0.014</f>
        <v>3.696</v>
      </c>
      <c r="S10" s="9">
        <v>7</v>
      </c>
      <c r="T10" s="11">
        <f t="shared" si="2"/>
        <v>0.28</v>
      </c>
      <c r="U10" s="14">
        <f t="shared" si="3"/>
        <v>3.976</v>
      </c>
      <c r="V10" s="13">
        <f t="shared" si="4"/>
        <v>11.6918</v>
      </c>
      <c r="W10" s="13">
        <f t="shared" si="5"/>
        <v>11.4118</v>
      </c>
    </row>
    <row r="11" s="2" customFormat="1" ht="20.1" customHeight="1" spans="1:23">
      <c r="A11" s="15">
        <v>6</v>
      </c>
      <c r="B11" s="6" t="s">
        <v>26</v>
      </c>
      <c r="C11" s="9">
        <v>19</v>
      </c>
      <c r="D11" s="10">
        <v>1.05925</v>
      </c>
      <c r="E11" s="9">
        <v>14</v>
      </c>
      <c r="F11" s="11">
        <v>0.6244</v>
      </c>
      <c r="G11" s="9">
        <v>5</v>
      </c>
      <c r="H11" s="10">
        <v>0.139375</v>
      </c>
      <c r="I11" s="9">
        <v>55</v>
      </c>
      <c r="J11" s="11">
        <v>6.244</v>
      </c>
      <c r="K11" s="9">
        <v>0</v>
      </c>
      <c r="L11" s="11">
        <v>0</v>
      </c>
      <c r="M11" s="9">
        <v>20</v>
      </c>
      <c r="N11" s="11">
        <v>0.892</v>
      </c>
      <c r="O11" s="12">
        <f t="shared" si="0"/>
        <v>113</v>
      </c>
      <c r="P11" s="13">
        <f t="shared" si="1"/>
        <v>8.959025</v>
      </c>
      <c r="Q11" s="9">
        <v>301</v>
      </c>
      <c r="R11" s="11">
        <v>4.242</v>
      </c>
      <c r="S11" s="9">
        <v>7</v>
      </c>
      <c r="T11" s="11">
        <f t="shared" si="2"/>
        <v>0.28</v>
      </c>
      <c r="U11" s="14">
        <f t="shared" si="3"/>
        <v>4.522</v>
      </c>
      <c r="V11" s="13">
        <f t="shared" si="4"/>
        <v>13.481025</v>
      </c>
      <c r="W11" s="13">
        <f t="shared" si="5"/>
        <v>13.201025</v>
      </c>
    </row>
    <row r="12" s="2" customFormat="1" ht="20.1" customHeight="1" spans="1:23">
      <c r="A12" s="15">
        <v>7</v>
      </c>
      <c r="B12" s="6" t="s">
        <v>27</v>
      </c>
      <c r="C12" s="9">
        <v>32</v>
      </c>
      <c r="D12" s="10">
        <v>1.784</v>
      </c>
      <c r="E12" s="9">
        <v>30</v>
      </c>
      <c r="F12" s="11">
        <v>1.338</v>
      </c>
      <c r="G12" s="9">
        <v>27</v>
      </c>
      <c r="H12" s="10">
        <v>0.752625</v>
      </c>
      <c r="I12" s="9">
        <v>73</v>
      </c>
      <c r="J12" s="11">
        <v>8.1395</v>
      </c>
      <c r="K12" s="9">
        <v>0</v>
      </c>
      <c r="L12" s="11">
        <v>0</v>
      </c>
      <c r="M12" s="9">
        <v>25</v>
      </c>
      <c r="N12" s="11">
        <v>1.115</v>
      </c>
      <c r="O12" s="12">
        <f t="shared" si="0"/>
        <v>187</v>
      </c>
      <c r="P12" s="13">
        <f t="shared" si="1"/>
        <v>13.129125</v>
      </c>
      <c r="Q12" s="9">
        <v>376</v>
      </c>
      <c r="R12" s="11">
        <v>5.278</v>
      </c>
      <c r="S12" s="9">
        <v>3</v>
      </c>
      <c r="T12" s="11">
        <f t="shared" si="2"/>
        <v>0.12</v>
      </c>
      <c r="U12" s="14">
        <f t="shared" si="3"/>
        <v>5.398</v>
      </c>
      <c r="V12" s="13">
        <f t="shared" si="4"/>
        <v>18.527125</v>
      </c>
      <c r="W12" s="13">
        <f t="shared" si="5"/>
        <v>18.407125</v>
      </c>
    </row>
    <row r="13" s="2" customFormat="1" ht="21" customHeight="1" spans="1:23">
      <c r="A13" s="15">
        <v>8</v>
      </c>
      <c r="B13" s="6" t="s">
        <v>28</v>
      </c>
      <c r="C13" s="9">
        <v>26</v>
      </c>
      <c r="D13" s="10">
        <v>1.4495</v>
      </c>
      <c r="E13" s="9">
        <v>17</v>
      </c>
      <c r="F13" s="11">
        <v>0.7582</v>
      </c>
      <c r="G13" s="9">
        <v>19</v>
      </c>
      <c r="H13" s="10">
        <v>0.529625</v>
      </c>
      <c r="I13" s="9">
        <v>50</v>
      </c>
      <c r="J13" s="11">
        <v>5.798</v>
      </c>
      <c r="K13" s="9">
        <v>2</v>
      </c>
      <c r="L13" s="11">
        <f>669*K13/10000</f>
        <v>0.1338</v>
      </c>
      <c r="M13" s="9">
        <v>16</v>
      </c>
      <c r="N13" s="11">
        <v>0.7136</v>
      </c>
      <c r="O13" s="12">
        <f t="shared" si="0"/>
        <v>130</v>
      </c>
      <c r="P13" s="13">
        <f t="shared" si="1"/>
        <v>9.382725</v>
      </c>
      <c r="Q13" s="9">
        <v>333</v>
      </c>
      <c r="R13" s="11">
        <v>4.662</v>
      </c>
      <c r="S13" s="9">
        <v>3</v>
      </c>
      <c r="T13" s="11">
        <f t="shared" si="2"/>
        <v>0.12</v>
      </c>
      <c r="U13" s="14">
        <f t="shared" si="3"/>
        <v>4.782</v>
      </c>
      <c r="V13" s="13">
        <f t="shared" si="4"/>
        <v>14.164725</v>
      </c>
      <c r="W13" s="13">
        <f t="shared" si="5"/>
        <v>14.044725</v>
      </c>
    </row>
    <row r="14" s="2" customFormat="1" ht="20.1" customHeight="1" spans="1:23">
      <c r="A14" s="15">
        <v>9</v>
      </c>
      <c r="B14" s="6" t="s">
        <v>29</v>
      </c>
      <c r="C14" s="9">
        <v>59</v>
      </c>
      <c r="D14" s="10">
        <f>3.28925+557.5/10000</f>
        <v>3.345</v>
      </c>
      <c r="E14" s="9">
        <v>29</v>
      </c>
      <c r="F14" s="11">
        <v>1.2934</v>
      </c>
      <c r="G14" s="9">
        <v>24</v>
      </c>
      <c r="H14" s="10">
        <v>0.669</v>
      </c>
      <c r="I14" s="9">
        <v>61</v>
      </c>
      <c r="J14" s="11">
        <v>6.8015</v>
      </c>
      <c r="K14" s="9">
        <v>0</v>
      </c>
      <c r="L14" s="11">
        <v>0</v>
      </c>
      <c r="M14" s="9">
        <v>20</v>
      </c>
      <c r="N14" s="11">
        <v>0.892</v>
      </c>
      <c r="O14" s="12">
        <f t="shared" si="0"/>
        <v>193</v>
      </c>
      <c r="P14" s="13">
        <f t="shared" si="1"/>
        <v>13.0009</v>
      </c>
      <c r="Q14" s="9">
        <v>391</v>
      </c>
      <c r="R14" s="11">
        <f>5.474+140/10000</f>
        <v>5.488</v>
      </c>
      <c r="S14" s="9">
        <v>10</v>
      </c>
      <c r="T14" s="11">
        <f t="shared" si="2"/>
        <v>0.4</v>
      </c>
      <c r="U14" s="14">
        <f t="shared" si="3"/>
        <v>5.888</v>
      </c>
      <c r="V14" s="13">
        <f t="shared" si="4"/>
        <v>18.8889</v>
      </c>
      <c r="W14" s="13">
        <f t="shared" si="5"/>
        <v>18.4889</v>
      </c>
    </row>
    <row r="15" s="2" customFormat="1" ht="20.1" customHeight="1" spans="1:23">
      <c r="A15" s="15">
        <v>10</v>
      </c>
      <c r="B15" s="6" t="s">
        <v>30</v>
      </c>
      <c r="C15" s="9">
        <v>31</v>
      </c>
      <c r="D15" s="10">
        <v>1.72825</v>
      </c>
      <c r="E15" s="9">
        <v>29</v>
      </c>
      <c r="F15" s="11">
        <v>1.2934</v>
      </c>
      <c r="G15" s="9">
        <v>8</v>
      </c>
      <c r="H15" s="10">
        <v>0.223</v>
      </c>
      <c r="I15" s="9">
        <v>54</v>
      </c>
      <c r="J15" s="11">
        <v>6.021</v>
      </c>
      <c r="K15" s="9">
        <v>0</v>
      </c>
      <c r="L15" s="11">
        <v>0</v>
      </c>
      <c r="M15" s="9">
        <v>15</v>
      </c>
      <c r="N15" s="11">
        <v>0.669</v>
      </c>
      <c r="O15" s="12">
        <f t="shared" si="0"/>
        <v>137</v>
      </c>
      <c r="P15" s="13">
        <f t="shared" si="1"/>
        <v>9.93465</v>
      </c>
      <c r="Q15" s="9">
        <v>301</v>
      </c>
      <c r="R15" s="11">
        <v>4.214</v>
      </c>
      <c r="S15" s="9">
        <v>4</v>
      </c>
      <c r="T15" s="11">
        <v>0.16</v>
      </c>
      <c r="U15" s="14">
        <f t="shared" si="3"/>
        <v>4.374</v>
      </c>
      <c r="V15" s="13">
        <f t="shared" ref="V15:V17" si="6">P15+R15+T15</f>
        <v>14.30865</v>
      </c>
      <c r="W15" s="13">
        <f t="shared" ref="W15:W17" si="7">P15+R15</f>
        <v>14.14865</v>
      </c>
    </row>
    <row r="16" s="2" customFormat="1" ht="20.1" customHeight="1" spans="1:23">
      <c r="A16" s="15">
        <v>11</v>
      </c>
      <c r="B16" s="6" t="s">
        <v>31</v>
      </c>
      <c r="C16" s="9">
        <v>65</v>
      </c>
      <c r="D16" s="10">
        <v>3.62375</v>
      </c>
      <c r="E16" s="9">
        <v>43</v>
      </c>
      <c r="F16" s="11">
        <v>1.9178</v>
      </c>
      <c r="G16" s="9">
        <v>34</v>
      </c>
      <c r="H16" s="10">
        <v>0.94775</v>
      </c>
      <c r="I16" s="9">
        <v>75</v>
      </c>
      <c r="J16" s="11">
        <v>8.3625</v>
      </c>
      <c r="K16" s="9">
        <v>2</v>
      </c>
      <c r="L16" s="11">
        <v>0.1338</v>
      </c>
      <c r="M16" s="9">
        <v>30</v>
      </c>
      <c r="N16" s="11">
        <v>1.4272</v>
      </c>
      <c r="O16" s="12">
        <f t="shared" si="0"/>
        <v>249</v>
      </c>
      <c r="P16" s="13">
        <f t="shared" si="1"/>
        <v>16.4128</v>
      </c>
      <c r="Q16" s="9">
        <v>422</v>
      </c>
      <c r="R16" s="11">
        <v>5.95</v>
      </c>
      <c r="S16" s="9">
        <v>16</v>
      </c>
      <c r="T16" s="11">
        <f>400*S16/10000</f>
        <v>0.64</v>
      </c>
      <c r="U16" s="14">
        <f t="shared" si="3"/>
        <v>6.59</v>
      </c>
      <c r="V16" s="13">
        <f t="shared" si="6"/>
        <v>23.0028</v>
      </c>
      <c r="W16" s="13">
        <f t="shared" si="7"/>
        <v>22.3628</v>
      </c>
    </row>
    <row r="17" s="2" customFormat="1" ht="21" customHeight="1" spans="1:23">
      <c r="A17" s="15">
        <v>12</v>
      </c>
      <c r="B17" s="6" t="s">
        <v>32</v>
      </c>
      <c r="C17" s="9">
        <v>100</v>
      </c>
      <c r="D17" s="10">
        <v>5.575</v>
      </c>
      <c r="E17" s="9">
        <v>66</v>
      </c>
      <c r="F17" s="11">
        <v>2.9436</v>
      </c>
      <c r="G17" s="9">
        <v>45</v>
      </c>
      <c r="H17" s="10">
        <v>1.254375</v>
      </c>
      <c r="I17" s="9">
        <v>75</v>
      </c>
      <c r="J17" s="11">
        <v>8.3625</v>
      </c>
      <c r="K17" s="9">
        <v>0</v>
      </c>
      <c r="L17" s="11">
        <v>0</v>
      </c>
      <c r="M17" s="9">
        <v>61</v>
      </c>
      <c r="N17" s="11">
        <v>2.7206</v>
      </c>
      <c r="O17" s="12">
        <f t="shared" si="0"/>
        <v>347</v>
      </c>
      <c r="P17" s="13">
        <f t="shared" si="1"/>
        <v>20.856075</v>
      </c>
      <c r="Q17" s="9">
        <v>512</v>
      </c>
      <c r="R17" s="11">
        <v>7.21</v>
      </c>
      <c r="S17" s="9">
        <v>25</v>
      </c>
      <c r="T17" s="11">
        <f>400*S17/10000</f>
        <v>1</v>
      </c>
      <c r="U17" s="14">
        <f t="shared" si="3"/>
        <v>8.21</v>
      </c>
      <c r="V17" s="13">
        <f t="shared" si="6"/>
        <v>29.066075</v>
      </c>
      <c r="W17" s="13">
        <f t="shared" si="7"/>
        <v>28.066075</v>
      </c>
    </row>
    <row r="18" s="2" customFormat="1" ht="20.1" customHeight="1" spans="1:23">
      <c r="A18" s="15">
        <v>13</v>
      </c>
      <c r="B18" s="6" t="s">
        <v>33</v>
      </c>
      <c r="C18" s="9">
        <v>46</v>
      </c>
      <c r="D18" s="10">
        <v>2.5645</v>
      </c>
      <c r="E18" s="9">
        <v>31</v>
      </c>
      <c r="F18" s="11">
        <v>1.3826</v>
      </c>
      <c r="G18" s="9">
        <v>18</v>
      </c>
      <c r="H18" s="10">
        <v>0.50175</v>
      </c>
      <c r="I18" s="9">
        <v>59</v>
      </c>
      <c r="J18" s="11">
        <v>6.5785</v>
      </c>
      <c r="K18" s="9">
        <v>0</v>
      </c>
      <c r="L18" s="11">
        <f>591*K18/10000</f>
        <v>0</v>
      </c>
      <c r="M18" s="9">
        <v>13</v>
      </c>
      <c r="N18" s="11">
        <v>0.5798</v>
      </c>
      <c r="O18" s="12">
        <f t="shared" si="0"/>
        <v>167</v>
      </c>
      <c r="P18" s="13">
        <f>D18+F18+H18+J18+L18+N18</f>
        <v>11.60715</v>
      </c>
      <c r="Q18" s="9">
        <v>318</v>
      </c>
      <c r="R18" s="11">
        <v>4.452</v>
      </c>
      <c r="S18" s="9">
        <v>5</v>
      </c>
      <c r="T18" s="11">
        <v>0.2</v>
      </c>
      <c r="U18" s="14">
        <f t="shared" si="3"/>
        <v>4.652</v>
      </c>
      <c r="V18" s="13">
        <f>P18+U18</f>
        <v>16.25915</v>
      </c>
      <c r="W18" s="13">
        <f>V18-T18</f>
        <v>16.05915</v>
      </c>
    </row>
    <row r="19" s="3" customFormat="1" ht="19" customHeight="1" spans="1:23">
      <c r="A19" s="7" t="s">
        <v>34</v>
      </c>
      <c r="B19" s="7"/>
      <c r="C19" s="17">
        <f t="shared" ref="C19:W19" si="8">SUM(C6:C18)</f>
        <v>560</v>
      </c>
      <c r="D19" s="18">
        <f t="shared" si="8"/>
        <v>31.3315</v>
      </c>
      <c r="E19" s="17">
        <f t="shared" si="8"/>
        <v>349</v>
      </c>
      <c r="F19" s="19">
        <f t="shared" si="8"/>
        <v>15.5654</v>
      </c>
      <c r="G19" s="17">
        <f t="shared" si="8"/>
        <v>257</v>
      </c>
      <c r="H19" s="18">
        <f t="shared" si="8"/>
        <v>7.163875</v>
      </c>
      <c r="I19" s="17">
        <f t="shared" si="8"/>
        <v>806</v>
      </c>
      <c r="J19" s="19">
        <f t="shared" si="8"/>
        <v>90.538</v>
      </c>
      <c r="K19" s="17">
        <f t="shared" si="8"/>
        <v>12</v>
      </c>
      <c r="L19" s="19">
        <f t="shared" si="8"/>
        <v>0.8028</v>
      </c>
      <c r="M19" s="17">
        <f t="shared" si="8"/>
        <v>339</v>
      </c>
      <c r="N19" s="19">
        <f t="shared" si="8"/>
        <v>15.2978</v>
      </c>
      <c r="O19" s="20">
        <f t="shared" si="8"/>
        <v>2323</v>
      </c>
      <c r="P19" s="21">
        <f t="shared" si="8"/>
        <v>160.699375</v>
      </c>
      <c r="Q19" s="17">
        <f t="shared" si="8"/>
        <v>4914</v>
      </c>
      <c r="R19" s="19">
        <f t="shared" si="8"/>
        <v>69.062</v>
      </c>
      <c r="S19" s="17">
        <f t="shared" si="8"/>
        <v>134</v>
      </c>
      <c r="T19" s="22">
        <f t="shared" si="8"/>
        <v>5.36</v>
      </c>
      <c r="U19" s="23">
        <f t="shared" si="8"/>
        <v>74.422</v>
      </c>
      <c r="V19" s="21">
        <f t="shared" si="8"/>
        <v>235.121375</v>
      </c>
      <c r="W19" s="21">
        <f t="shared" si="8"/>
        <v>229.761375</v>
      </c>
    </row>
    <row r="20" s="1" customFormat="1" ht="35" customHeight="1" spans="1:23">
      <c r="A20" s="6" t="s">
        <v>35</v>
      </c>
      <c r="B20" s="6"/>
      <c r="C20" s="24" t="s">
        <v>36</v>
      </c>
      <c r="D20" s="25"/>
      <c r="E20" s="26"/>
      <c r="F20" s="26"/>
      <c r="G20" s="25"/>
      <c r="H20" s="25"/>
      <c r="I20" s="25"/>
      <c r="J20" s="25"/>
      <c r="K20" s="26"/>
      <c r="L20" s="26"/>
      <c r="M20" s="26"/>
      <c r="N20" s="26"/>
      <c r="O20" s="25"/>
      <c r="P20" s="25"/>
      <c r="Q20" s="25"/>
      <c r="R20" s="25"/>
      <c r="S20" s="26"/>
      <c r="T20" s="26"/>
      <c r="U20" s="21">
        <f>P19+U19</f>
        <v>235.121375</v>
      </c>
      <c r="V20" s="17"/>
      <c r="W20" s="27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2026-04-10T07:13:34Z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  <property fmtid="{D5CDD505-2E9C-101B-9397-08002B2CF9AE}" pid="5" name="CalculationRule">
    <vt:i4>0</vt:i4>
  </property>
</Properties>
</file>