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残疾人两项补贴月报表2016-2026\信息公示\2026年新进-在册公示\"/>
    </mc:Choice>
  </mc:AlternateContent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<sst xmlns="http://schemas.openxmlformats.org/spreadsheetml/2006/main" count="54" uniqueCount="37">
  <si>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8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</si>
  <si>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</si>
  <si>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</si>
  <si>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</si>
  <si>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</si>
  <si>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</si>
  <si>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</si>
  <si>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</si>
  <si>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</si>
  <si>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</si>
  <si>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150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</si>
  <si>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</si>
  <si>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</si>
  <si>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</si>
  <si>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</si>
  <si>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</si>
  <si>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</si>
  <si>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</si>
  <si>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</si>
  <si>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</si>
  <si>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</si>
  <si>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</si>
  <si>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</si>
  <si>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</si>
  <si>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</si>
  <si>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</si>
  <si>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</si>
  <si>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</si>
  <si>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</si>
  <si>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</si>
  <si>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</si>
  <si>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</si>
  <si>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</si>
  <si>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</si>
  <si>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</si>
  <si>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</si>
  <si>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鼓楼区8月补发：1、生活补贴：低内50%，1人576元；低内40%，1人460.8元；低内25%，4人1152元；低外100%，9人12598元；低外40%，6人3210.8元。合计17997.6元。2、护理补贴：26人3900元。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</si>
</sst>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0_);[Red]\(0.00000\)"/>
    <numFmt numFmtId="179" formatCode="0.0000_);[Red]\(0.0000\)"/>
    <numFmt numFmtId="180" formatCode="0.0000;[Red]0.0000"/>
    <numFmt numFmtId="181" formatCode="0.00000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0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43" fontId="35" fillId="0" borderId="0" applyFont="0" applyFill="0" applyBorder="0" applyAlignment="0" applyProtection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 applyBorder="0"/>
    <xf numFmtId="0" fontId="35" fillId="0" borderId="0"/>
    <xf numFmtId="0" fontId="34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9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9" fontId="12" fillId="0" borderId="1" xfId="807" applyNumberFormat="1" applyFont="1" applyFill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81" fontId="13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AA12" sqref="AA12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8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26</v>
      </c>
      <c r="D6" s="10">
        <v>1.4976</v>
      </c>
      <c r="E6" s="9">
        <v>8</v>
      </c>
      <c r="F6" s="11">
        <v>0.36864</v>
      </c>
      <c r="G6" s="9">
        <v>13</v>
      </c>
      <c r="H6" s="10">
        <v>0.3744</v>
      </c>
      <c r="I6" s="9">
        <v>39</v>
      </c>
      <c r="J6" s="12">
        <v>4.4928</v>
      </c>
      <c r="K6" s="9">
        <v>2</v>
      </c>
      <c r="L6" s="11">
        <v>0.13824</v>
      </c>
      <c r="M6" s="9">
        <v>25</v>
      </c>
      <c r="N6" s="11">
        <v>1.152</v>
      </c>
      <c r="O6" s="13">
        <f t="shared" ref="O6:O18" si="0">C6+E6+G6+I6+K6+M6</f>
        <v>113</v>
      </c>
      <c r="P6" s="14">
        <f t="shared" ref="P6:P18" si="1">N6+L6+J6+H6+F6+D6</f>
        <v>8.02368</v>
      </c>
      <c r="Q6" s="9">
        <v>337</v>
      </c>
      <c r="R6" s="12">
        <v>5.07</v>
      </c>
      <c r="S6" s="9">
        <v>9</v>
      </c>
      <c r="T6" s="12">
        <v>0.36</v>
      </c>
      <c r="U6" s="15">
        <f t="shared" ref="U6:U18" si="2">R6+T6</f>
        <v>5.43</v>
      </c>
      <c r="V6" s="14">
        <f t="shared" ref="V6:V18" si="3">U6+P6</f>
        <v>13.45368</v>
      </c>
      <c r="W6" s="14">
        <f t="shared" ref="W6:W18" si="4">V6-T6</f>
        <v>13.09368</v>
      </c>
    </row>
    <row r="7" s="2" customFormat="1" ht="20.1" customHeight="1" spans="1:23">
      <c r="A7" s="7">
        <v>2</v>
      </c>
      <c r="B7" s="8" t="s">
        <v>22</v>
      </c>
      <c r="C7" s="9">
        <v>28</v>
      </c>
      <c r="D7" s="10">
        <v>1.6128</v>
      </c>
      <c r="E7" s="9">
        <v>22</v>
      </c>
      <c r="F7" s="11">
        <v>1.01376</v>
      </c>
      <c r="G7" s="9">
        <v>6</v>
      </c>
      <c r="H7" s="10">
        <v>0.1728</v>
      </c>
      <c r="I7" s="9">
        <v>51</v>
      </c>
      <c r="J7" s="12">
        <v>5.8752</v>
      </c>
      <c r="K7" s="9">
        <v>1</v>
      </c>
      <c r="L7" s="11">
        <v>0.06912</v>
      </c>
      <c r="M7" s="9">
        <v>33</v>
      </c>
      <c r="N7" s="11">
        <v>1.52064</v>
      </c>
      <c r="O7" s="13">
        <f t="shared" si="0"/>
        <v>141</v>
      </c>
      <c r="P7" s="14">
        <f t="shared" si="1"/>
        <v>10.26432</v>
      </c>
      <c r="Q7" s="9">
        <v>342</v>
      </c>
      <c r="R7" s="12">
        <v>5.145</v>
      </c>
      <c r="S7" s="9">
        <v>11</v>
      </c>
      <c r="T7" s="12">
        <f t="shared" ref="T7:T18" si="5">400*S7/10000</f>
        <v>0.44</v>
      </c>
      <c r="U7" s="15">
        <f t="shared" si="2"/>
        <v>5.585</v>
      </c>
      <c r="V7" s="14">
        <f t="shared" si="3"/>
        <v>15.84932</v>
      </c>
      <c r="W7" s="14">
        <f t="shared" si="4"/>
        <v>15.40932</v>
      </c>
    </row>
    <row r="8" s="2" customFormat="1" ht="19" customHeight="1" spans="1:23">
      <c r="A8" s="7">
        <v>3</v>
      </c>
      <c r="B8" s="8" t="s">
        <v>23</v>
      </c>
      <c r="C8" s="9">
        <v>52</v>
      </c>
      <c r="D8" s="10">
        <v>2.9952</v>
      </c>
      <c r="E8" s="9">
        <v>32</v>
      </c>
      <c r="F8" s="11">
        <v>1.47456</v>
      </c>
      <c r="G8" s="9">
        <v>31</v>
      </c>
      <c r="H8" s="10">
        <v>0.8928</v>
      </c>
      <c r="I8" s="9">
        <v>98</v>
      </c>
      <c r="J8" s="12">
        <v>11.6352</v>
      </c>
      <c r="K8" s="9">
        <v>2</v>
      </c>
      <c r="L8" s="11">
        <v>0.13824</v>
      </c>
      <c r="M8" s="9">
        <v>36</v>
      </c>
      <c r="N8" s="11">
        <v>1.65888</v>
      </c>
      <c r="O8" s="13">
        <f t="shared" si="0"/>
        <v>251</v>
      </c>
      <c r="P8" s="14">
        <f t="shared" si="1"/>
        <v>18.79488</v>
      </c>
      <c r="Q8" s="9">
        <v>571</v>
      </c>
      <c r="R8" s="12">
        <v>8.67</v>
      </c>
      <c r="S8" s="9">
        <v>24</v>
      </c>
      <c r="T8" s="12">
        <f t="shared" si="5"/>
        <v>0.96</v>
      </c>
      <c r="U8" s="15">
        <f t="shared" si="2"/>
        <v>9.63</v>
      </c>
      <c r="V8" s="14">
        <f t="shared" si="3"/>
        <v>28.42488</v>
      </c>
      <c r="W8" s="14">
        <f t="shared" si="4"/>
        <v>27.46488</v>
      </c>
    </row>
    <row r="9" s="2" customFormat="1" ht="20.1" customHeight="1" spans="1:23">
      <c r="A9" s="16">
        <v>4</v>
      </c>
      <c r="B9" s="17" t="s">
        <v>24</v>
      </c>
      <c r="C9" s="9">
        <v>43</v>
      </c>
      <c r="D9" s="10">
        <v>2.4768</v>
      </c>
      <c r="E9" s="9">
        <v>19</v>
      </c>
      <c r="F9" s="11">
        <v>0.87552</v>
      </c>
      <c r="G9" s="9">
        <v>19</v>
      </c>
      <c r="H9" s="10">
        <v>0.5472</v>
      </c>
      <c r="I9" s="9">
        <v>69</v>
      </c>
      <c r="J9" s="12">
        <v>7.9488</v>
      </c>
      <c r="K9" s="9">
        <v>2</v>
      </c>
      <c r="L9" s="11">
        <v>0.13824</v>
      </c>
      <c r="M9" s="9">
        <v>34</v>
      </c>
      <c r="N9" s="11">
        <v>1.56672</v>
      </c>
      <c r="O9" s="13">
        <f t="shared" si="0"/>
        <v>186</v>
      </c>
      <c r="P9" s="14">
        <f t="shared" si="1"/>
        <v>13.55328</v>
      </c>
      <c r="Q9" s="9">
        <v>454</v>
      </c>
      <c r="R9" s="12">
        <v>6.825</v>
      </c>
      <c r="S9" s="9">
        <v>7</v>
      </c>
      <c r="T9" s="12">
        <v>0.28</v>
      </c>
      <c r="U9" s="15">
        <f t="shared" si="2"/>
        <v>7.105</v>
      </c>
      <c r="V9" s="14">
        <f t="shared" si="3"/>
        <v>20.65828</v>
      </c>
      <c r="W9" s="14">
        <f t="shared" si="4"/>
        <v>20.37828</v>
      </c>
    </row>
    <row r="10" s="2" customFormat="1" ht="22" customHeight="1" spans="1:23">
      <c r="A10" s="16">
        <v>5</v>
      </c>
      <c r="B10" s="17" t="s">
        <v>25</v>
      </c>
      <c r="C10" s="9">
        <v>27</v>
      </c>
      <c r="D10" s="10">
        <f>(576*C10/10000)</f>
        <v>1.5552</v>
      </c>
      <c r="E10" s="9">
        <v>8</v>
      </c>
      <c r="F10" s="11">
        <f>460.8*E10/10000</f>
        <v>0.36864</v>
      </c>
      <c r="G10" s="9">
        <v>10</v>
      </c>
      <c r="H10" s="10">
        <f>288*G10/10000</f>
        <v>0.288</v>
      </c>
      <c r="I10" s="9">
        <v>42</v>
      </c>
      <c r="J10" s="12">
        <f>1152*I10/10000</f>
        <v>4.8384</v>
      </c>
      <c r="K10" s="9">
        <v>1</v>
      </c>
      <c r="L10" s="11">
        <f>691.2*K10/10000</f>
        <v>0.06912</v>
      </c>
      <c r="M10" s="9">
        <v>15</v>
      </c>
      <c r="N10" s="11">
        <f>460.8*M10/10000</f>
        <v>0.6912</v>
      </c>
      <c r="O10" s="13">
        <f t="shared" si="0"/>
        <v>103</v>
      </c>
      <c r="P10" s="14">
        <f t="shared" si="1"/>
        <v>7.81056</v>
      </c>
      <c r="Q10" s="9">
        <v>271</v>
      </c>
      <c r="R10" s="12">
        <f>150*Q10/10000+0.03</f>
        <v>4.095</v>
      </c>
      <c r="S10" s="9">
        <v>6</v>
      </c>
      <c r="T10" s="12">
        <f t="shared" si="5"/>
        <v>0.24</v>
      </c>
      <c r="U10" s="15">
        <f t="shared" si="2"/>
        <v>4.335</v>
      </c>
      <c r="V10" s="14">
        <f t="shared" si="3"/>
        <v>12.14556</v>
      </c>
      <c r="W10" s="14">
        <f t="shared" si="4"/>
        <v>11.90556</v>
      </c>
    </row>
    <row r="11" s="2" customFormat="1" ht="20.1" customHeight="1" spans="1:23">
      <c r="A11" s="16">
        <v>6</v>
      </c>
      <c r="B11" s="6" t="s">
        <v>26</v>
      </c>
      <c r="C11" s="9">
        <v>20</v>
      </c>
      <c r="D11" s="10">
        <v>1.152</v>
      </c>
      <c r="E11" s="9">
        <v>15</v>
      </c>
      <c r="F11" s="11">
        <v>0.6912</v>
      </c>
      <c r="G11" s="9">
        <v>5</v>
      </c>
      <c r="H11" s="10">
        <v>0.144</v>
      </c>
      <c r="I11" s="9">
        <v>54</v>
      </c>
      <c r="J11" s="12">
        <v>6.2208</v>
      </c>
      <c r="K11" s="9">
        <v>0</v>
      </c>
      <c r="L11" s="11">
        <v>0</v>
      </c>
      <c r="M11" s="9">
        <v>21</v>
      </c>
      <c r="N11" s="11">
        <v>0.96768</v>
      </c>
      <c r="O11" s="13">
        <f t="shared" si="0"/>
        <v>115</v>
      </c>
      <c r="P11" s="14">
        <f t="shared" si="1"/>
        <v>9.17568</v>
      </c>
      <c r="Q11" s="9">
        <v>304</v>
      </c>
      <c r="R11" s="12">
        <v>4.575</v>
      </c>
      <c r="S11" s="9">
        <v>7</v>
      </c>
      <c r="T11" s="12">
        <f t="shared" si="5"/>
        <v>0.28</v>
      </c>
      <c r="U11" s="15">
        <f t="shared" si="2"/>
        <v>4.855</v>
      </c>
      <c r="V11" s="14">
        <f t="shared" si="3"/>
        <v>14.03068</v>
      </c>
      <c r="W11" s="14">
        <f t="shared" si="4"/>
        <v>13.75068</v>
      </c>
    </row>
    <row r="12" s="2" customFormat="1" ht="20.1" customHeight="1" spans="1:23">
      <c r="A12" s="16">
        <v>7</v>
      </c>
      <c r="B12" s="6" t="s">
        <v>27</v>
      </c>
      <c r="C12" s="9">
        <v>30</v>
      </c>
      <c r="D12" s="10">
        <v>1.728</v>
      </c>
      <c r="E12" s="9">
        <v>31</v>
      </c>
      <c r="F12" s="11">
        <v>1.42848</v>
      </c>
      <c r="G12" s="9">
        <v>26</v>
      </c>
      <c r="H12" s="10">
        <v>0.7488</v>
      </c>
      <c r="I12" s="9">
        <v>77</v>
      </c>
      <c r="J12" s="12">
        <v>8.8704</v>
      </c>
      <c r="K12" s="9">
        <v>0</v>
      </c>
      <c r="L12" s="11">
        <v>0</v>
      </c>
      <c r="M12" s="9">
        <v>25</v>
      </c>
      <c r="N12" s="11">
        <v>1.152</v>
      </c>
      <c r="O12" s="13">
        <f t="shared" si="0"/>
        <v>189</v>
      </c>
      <c r="P12" s="14">
        <f t="shared" si="1"/>
        <v>13.92768</v>
      </c>
      <c r="Q12" s="9">
        <v>377</v>
      </c>
      <c r="R12" s="12">
        <v>5.685</v>
      </c>
      <c r="S12" s="9">
        <v>4</v>
      </c>
      <c r="T12" s="12">
        <f t="shared" si="5"/>
        <v>0.16</v>
      </c>
      <c r="U12" s="15">
        <f t="shared" si="2"/>
        <v>5.845</v>
      </c>
      <c r="V12" s="14">
        <f t="shared" si="3"/>
        <v>19.77268</v>
      </c>
      <c r="W12" s="14">
        <f t="shared" si="4"/>
        <v>19.61268</v>
      </c>
    </row>
    <row r="13" s="2" customFormat="1" ht="21" customHeight="1" spans="1:23">
      <c r="A13" s="16">
        <v>8</v>
      </c>
      <c r="B13" s="6" t="s">
        <v>28</v>
      </c>
      <c r="C13" s="9">
        <v>25</v>
      </c>
      <c r="D13" s="10">
        <v>1.44</v>
      </c>
      <c r="E13" s="9">
        <v>16</v>
      </c>
      <c r="F13" s="11">
        <v>0.73728</v>
      </c>
      <c r="G13" s="9">
        <v>18</v>
      </c>
      <c r="H13" s="10">
        <v>0.5184</v>
      </c>
      <c r="I13" s="9">
        <v>50</v>
      </c>
      <c r="J13" s="12">
        <v>5.8752</v>
      </c>
      <c r="K13" s="9">
        <v>2</v>
      </c>
      <c r="L13" s="11">
        <v>0.13824</v>
      </c>
      <c r="M13" s="9">
        <v>17</v>
      </c>
      <c r="N13" s="11">
        <v>0.78336</v>
      </c>
      <c r="O13" s="13">
        <f t="shared" si="0"/>
        <v>128</v>
      </c>
      <c r="P13" s="14">
        <f t="shared" si="1"/>
        <v>9.49248</v>
      </c>
      <c r="Q13" s="9">
        <v>329</v>
      </c>
      <c r="R13" s="12">
        <v>4.935</v>
      </c>
      <c r="S13" s="9">
        <v>3</v>
      </c>
      <c r="T13" s="12">
        <f t="shared" si="5"/>
        <v>0.12</v>
      </c>
      <c r="U13" s="15">
        <f t="shared" si="2"/>
        <v>5.055</v>
      </c>
      <c r="V13" s="14">
        <f t="shared" si="3"/>
        <v>14.54748</v>
      </c>
      <c r="W13" s="14">
        <f t="shared" si="4"/>
        <v>14.42748</v>
      </c>
    </row>
    <row r="14" s="2" customFormat="1" ht="20.1" customHeight="1" spans="1:23">
      <c r="A14" s="16">
        <v>9</v>
      </c>
      <c r="B14" s="6" t="s">
        <v>29</v>
      </c>
      <c r="C14" s="9">
        <v>57</v>
      </c>
      <c r="D14" s="10">
        <v>3.2832</v>
      </c>
      <c r="E14" s="9">
        <v>25</v>
      </c>
      <c r="F14" s="11">
        <v>1.152</v>
      </c>
      <c r="G14" s="9">
        <v>22</v>
      </c>
      <c r="H14" s="10">
        <v>0.6336</v>
      </c>
      <c r="I14" s="9">
        <v>66</v>
      </c>
      <c r="J14" s="12">
        <f>7.6032+0.2304</f>
        <v>7.8336</v>
      </c>
      <c r="K14" s="9">
        <v>0</v>
      </c>
      <c r="L14" s="11">
        <v>0</v>
      </c>
      <c r="M14" s="9">
        <v>21</v>
      </c>
      <c r="N14" s="11">
        <f>0.96768+0.04608</f>
        <v>1.01376</v>
      </c>
      <c r="O14" s="13">
        <f t="shared" si="0"/>
        <v>191</v>
      </c>
      <c r="P14" s="14">
        <f t="shared" si="1"/>
        <v>13.91616</v>
      </c>
      <c r="Q14" s="9">
        <v>389</v>
      </c>
      <c r="R14" s="12">
        <f>5.835+0.015</f>
        <v>5.85</v>
      </c>
      <c r="S14" s="9">
        <v>10</v>
      </c>
      <c r="T14" s="12">
        <f t="shared" si="5"/>
        <v>0.4</v>
      </c>
      <c r="U14" s="15">
        <f t="shared" si="2"/>
        <v>6.25</v>
      </c>
      <c r="V14" s="14">
        <f t="shared" si="3"/>
        <v>20.16616</v>
      </c>
      <c r="W14" s="14">
        <f t="shared" si="4"/>
        <v>19.76616</v>
      </c>
    </row>
    <row r="15" s="2" customFormat="1" ht="20.1" customHeight="1" spans="1:23">
      <c r="A15" s="16">
        <v>10</v>
      </c>
      <c r="B15" s="6" t="s">
        <v>30</v>
      </c>
      <c r="C15" s="9">
        <v>30</v>
      </c>
      <c r="D15" s="10">
        <v>1.728</v>
      </c>
      <c r="E15" s="9">
        <v>28</v>
      </c>
      <c r="F15" s="11">
        <v>1.29024</v>
      </c>
      <c r="G15" s="9">
        <v>8</v>
      </c>
      <c r="H15" s="10">
        <v>0.2304</v>
      </c>
      <c r="I15" s="9">
        <v>50</v>
      </c>
      <c r="J15" s="12">
        <v>6.2134</v>
      </c>
      <c r="K15" s="9">
        <v>0</v>
      </c>
      <c r="L15" s="11">
        <v>0</v>
      </c>
      <c r="M15" s="9">
        <v>19</v>
      </c>
      <c r="N15" s="11">
        <v>1.01228</v>
      </c>
      <c r="O15" s="13">
        <f t="shared" si="0"/>
        <v>135</v>
      </c>
      <c r="P15" s="14">
        <f t="shared" si="1"/>
        <v>10.47432</v>
      </c>
      <c r="Q15" s="9">
        <v>300</v>
      </c>
      <c r="R15" s="12">
        <v>4.545</v>
      </c>
      <c r="S15" s="9">
        <v>4</v>
      </c>
      <c r="T15" s="12">
        <f t="shared" si="5"/>
        <v>0.16</v>
      </c>
      <c r="U15" s="15">
        <f t="shared" si="2"/>
        <v>4.705</v>
      </c>
      <c r="V15" s="14">
        <f t="shared" si="3"/>
        <v>15.17932</v>
      </c>
      <c r="W15" s="14">
        <f t="shared" si="4"/>
        <v>15.01932</v>
      </c>
    </row>
    <row r="16" s="2" customFormat="1" ht="20.1" customHeight="1" spans="1:23">
      <c r="A16" s="16">
        <v>11</v>
      </c>
      <c r="B16" s="6" t="s">
        <v>31</v>
      </c>
      <c r="C16" s="9">
        <v>58</v>
      </c>
      <c r="D16" s="10">
        <v>3.3408</v>
      </c>
      <c r="E16" s="9">
        <v>44</v>
      </c>
      <c r="F16" s="11">
        <v>2.0736</v>
      </c>
      <c r="G16" s="9">
        <v>31</v>
      </c>
      <c r="H16" s="10">
        <v>0.8928</v>
      </c>
      <c r="I16" s="9">
        <v>75</v>
      </c>
      <c r="J16" s="12">
        <v>8.64</v>
      </c>
      <c r="K16" s="9">
        <v>2</v>
      </c>
      <c r="L16" s="11">
        <v>0.13824</v>
      </c>
      <c r="M16" s="9">
        <v>32</v>
      </c>
      <c r="N16" s="11">
        <v>1.52064</v>
      </c>
      <c r="O16" s="13">
        <f t="shared" si="0"/>
        <v>242</v>
      </c>
      <c r="P16" s="14">
        <f t="shared" si="1"/>
        <v>16.60608</v>
      </c>
      <c r="Q16" s="9">
        <v>423</v>
      </c>
      <c r="R16" s="12">
        <v>6.39</v>
      </c>
      <c r="S16" s="9">
        <v>14</v>
      </c>
      <c r="T16" s="12">
        <f t="shared" si="5"/>
        <v>0.56</v>
      </c>
      <c r="U16" s="15">
        <f t="shared" si="2"/>
        <v>6.95</v>
      </c>
      <c r="V16" s="14">
        <f t="shared" si="3"/>
        <v>23.55608</v>
      </c>
      <c r="W16" s="14">
        <f t="shared" si="4"/>
        <v>22.99608</v>
      </c>
    </row>
    <row r="17" s="2" customFormat="1" ht="21" customHeight="1" spans="1:23">
      <c r="A17" s="16">
        <v>12</v>
      </c>
      <c r="B17" s="6" t="s">
        <v>32</v>
      </c>
      <c r="C17" s="9">
        <v>94</v>
      </c>
      <c r="D17" s="10">
        <f>C17*0.0576</f>
        <v>5.4144</v>
      </c>
      <c r="E17" s="9">
        <v>66</v>
      </c>
      <c r="F17" s="11">
        <f>E17*0.04608</f>
        <v>3.04128</v>
      </c>
      <c r="G17" s="9">
        <v>46</v>
      </c>
      <c r="H17" s="10">
        <v>1.3824</v>
      </c>
      <c r="I17" s="9">
        <v>74</v>
      </c>
      <c r="J17" s="12">
        <v>8.5248</v>
      </c>
      <c r="K17" s="9">
        <v>0</v>
      </c>
      <c r="L17" s="11">
        <v>0</v>
      </c>
      <c r="M17" s="9">
        <v>63</v>
      </c>
      <c r="N17" s="11">
        <v>2.9952</v>
      </c>
      <c r="O17" s="13">
        <f t="shared" si="0"/>
        <v>343</v>
      </c>
      <c r="P17" s="14">
        <f t="shared" si="1"/>
        <v>21.35808</v>
      </c>
      <c r="Q17" s="9">
        <v>512</v>
      </c>
      <c r="R17" s="12">
        <v>7.695</v>
      </c>
      <c r="S17" s="9">
        <v>25</v>
      </c>
      <c r="T17" s="12">
        <f t="shared" si="5"/>
        <v>1</v>
      </c>
      <c r="U17" s="15">
        <f t="shared" si="2"/>
        <v>8.695</v>
      </c>
      <c r="V17" s="14">
        <f t="shared" si="3"/>
        <v>30.05308</v>
      </c>
      <c r="W17" s="14">
        <f t="shared" si="4"/>
        <v>29.05308</v>
      </c>
    </row>
    <row r="18" s="2" customFormat="1" ht="20.1" customHeight="1" spans="1:23">
      <c r="A18" s="16">
        <v>13</v>
      </c>
      <c r="B18" s="6" t="s">
        <v>33</v>
      </c>
      <c r="C18" s="9">
        <v>45</v>
      </c>
      <c r="D18" s="10">
        <v>2.6496</v>
      </c>
      <c r="E18" s="9">
        <v>30</v>
      </c>
      <c r="F18" s="11">
        <v>1.3824</v>
      </c>
      <c r="G18" s="9">
        <v>20</v>
      </c>
      <c r="H18" s="10">
        <v>0.6336</v>
      </c>
      <c r="I18" s="9">
        <v>59</v>
      </c>
      <c r="J18" s="12">
        <v>6.912</v>
      </c>
      <c r="K18" s="9">
        <v>0</v>
      </c>
      <c r="L18" s="11">
        <v>0</v>
      </c>
      <c r="M18" s="9">
        <v>18</v>
      </c>
      <c r="N18" s="11">
        <v>0.82944</v>
      </c>
      <c r="O18" s="13">
        <f t="shared" si="0"/>
        <v>172</v>
      </c>
      <c r="P18" s="14">
        <f t="shared" si="1"/>
        <v>12.40704</v>
      </c>
      <c r="Q18" s="9">
        <v>318</v>
      </c>
      <c r="R18" s="12">
        <v>4.815</v>
      </c>
      <c r="S18" s="9">
        <v>6</v>
      </c>
      <c r="T18" s="12">
        <f t="shared" si="5"/>
        <v>0.24</v>
      </c>
      <c r="U18" s="15">
        <f t="shared" si="2"/>
        <v>5.055</v>
      </c>
      <c r="V18" s="14">
        <f t="shared" si="3"/>
        <v>17.46204</v>
      </c>
      <c r="W18" s="14">
        <f t="shared" si="4"/>
        <v>17.22204</v>
      </c>
    </row>
    <row r="19" s="3" customFormat="1" ht="19" customHeight="1" spans="1:23">
      <c r="A19" s="7" t="s">
        <v>34</v>
      </c>
      <c r="B19" s="7"/>
      <c r="C19" s="18">
        <f t="shared" ref="C19:W19" si="6">SUM(C6:C18)</f>
        <v>535</v>
      </c>
      <c r="D19" s="19">
        <f t="shared" si="6"/>
        <v>30.8736</v>
      </c>
      <c r="E19" s="18">
        <f t="shared" si="6"/>
        <v>344</v>
      </c>
      <c r="F19" s="20">
        <f t="shared" si="6"/>
        <v>15.8976</v>
      </c>
      <c r="G19" s="18">
        <f t="shared" si="6"/>
        <v>255</v>
      </c>
      <c r="H19" s="19">
        <f t="shared" si="6"/>
        <v>7.4592</v>
      </c>
      <c r="I19" s="18">
        <f t="shared" si="6"/>
        <v>804</v>
      </c>
      <c r="J19" s="21">
        <f t="shared" si="6"/>
        <v>93.8806</v>
      </c>
      <c r="K19" s="18">
        <f t="shared" si="6"/>
        <v>12</v>
      </c>
      <c r="L19" s="20">
        <f t="shared" si="6"/>
        <v>0.82944</v>
      </c>
      <c r="M19" s="18">
        <f t="shared" si="6"/>
        <v>359</v>
      </c>
      <c r="N19" s="20">
        <f t="shared" si="6"/>
        <v>16.8638</v>
      </c>
      <c r="O19" s="22">
        <f t="shared" si="6"/>
        <v>2309</v>
      </c>
      <c r="P19" s="23">
        <f t="shared" si="6"/>
        <v>165.80424</v>
      </c>
      <c r="Q19" s="18">
        <f t="shared" si="6"/>
        <v>4927</v>
      </c>
      <c r="R19" s="21">
        <f t="shared" si="6"/>
        <v>74.295</v>
      </c>
      <c r="S19" s="18">
        <f t="shared" si="6"/>
        <v>130</v>
      </c>
      <c r="T19" s="24">
        <f t="shared" si="6"/>
        <v>5.2</v>
      </c>
      <c r="U19" s="25">
        <f t="shared" si="6"/>
        <v>79.495</v>
      </c>
      <c r="V19" s="23">
        <f t="shared" si="6"/>
        <v>245.29924</v>
      </c>
      <c r="W19" s="23">
        <f t="shared" si="6"/>
        <v>240.09924</v>
      </c>
    </row>
    <row r="20" s="1" customFormat="1" ht="35" customHeight="1" spans="1:23">
      <c r="A20" s="6" t="s">
        <v>35</v>
      </c>
      <c r="B20" s="6"/>
      <c r="C20" s="26" t="s">
        <v>36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3">
        <f>P19+U19</f>
        <v>245.29924</v>
      </c>
      <c r="V20" s="18"/>
      <c r="W20" s="27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2026-08-11T02:09:39Z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